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bdf48d2fd24d6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57b4b8ffcebf4807"/>
    <x:sheet xmlns:r="http://schemas.openxmlformats.org/officeDocument/2006/relationships" name="Raw_Data" sheetId="2" r:id="R06e6ee386465418d"/>
    <x:sheet xmlns:r="http://schemas.openxmlformats.org/officeDocument/2006/relationships" name="Monthly_Summary" sheetId="3" r:id="R20c49cc68d234cd8"/>
    <x:sheet xmlns:r="http://schemas.openxmlformats.org/officeDocument/2006/relationships" name="Content_Summary" sheetId="4" r:id="R60e50b80a4a14e6b"/>
    <x:sheet xmlns:r="http://schemas.openxmlformats.org/officeDocument/2006/relationships" name="Lookup" sheetId="5" r:id="R096cf6af7a9649dc"/>
    <x:sheet xmlns:r="http://schemas.openxmlformats.org/officeDocument/2006/relationships" name="README" sheetId="6" r:id="Rae80bd24265a4cf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yyyy-mm-dd"/>
    <x:numFmt numFmtId="201" formatCode="#,##0"/>
    <x:numFmt numFmtId="202" formatCode="&quot;Rp&quot;#,##0"/>
    <x:numFmt numFmtId="203" formatCode="0.00%"/>
    <x:numFmt numFmtId="204" formatCode="0.00x"/>
    <x:numFmt numFmtId="205" formatCode="mmm yyyy"/>
  </x:numFmts>
  <x:fonts count="10">
    <x:font>
      <x:sz val="11"/>
      <x:name val="Carlito"/>
    </x:font>
    <x:font>
      <x:b/>
      <x:sz val="18"/>
      <x:color rgb="FFFFFF"/>
      <x:name val="Carlito"/>
    </x:font>
    <x:font>
      <x:b/>
      <x:sz val="11"/>
      <x:color rgb="0F172A"/>
      <x:name val="Carlito"/>
    </x:font>
    <x:font>
      <x:b/>
      <x:sz val="11"/>
      <x:color rgb="FFFFFF"/>
      <x:name val="Carlito"/>
    </x:font>
    <x:font>
      <x:b/>
      <x:sz val="20"/>
      <x:color rgb="FFFFFF"/>
      <x:name val="Carlito"/>
    </x:font>
    <x:font>
      <x:i/>
      <x:sz val="11"/>
      <x:color rgb="CBD5E1"/>
      <x:name val="Carlito"/>
    </x:font>
    <x:font>
      <x:b/>
      <x:sz val="10"/>
      <x:color rgb="334155"/>
      <x:name val="Carlito"/>
    </x:font>
    <x:font>
      <x:b/>
      <x:sz val="16"/>
      <x:color rgb="0F172A"/>
      <x:name val="Carlito"/>
    </x:font>
    <x:font>
      <x:b/>
      <x:sz val="11"/>
      <x:color rgb="155E75"/>
      <x:name val="Carlito"/>
    </x:font>
    <x:font>
      <x:b/>
      <x:sz val="14"/>
      <x:color rgb="0F172A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E2E8F0"/>
      </x:patternFill>
    </x:fill>
    <x:fill>
      <x:patternFill patternType="solid">
        <x:fgColor rgb="1E293B"/>
      </x:patternFill>
    </x:fill>
    <x:fill>
      <x:patternFill patternType="solid">
        <x:fgColor rgb="FFFFFF"/>
      </x:patternFill>
    </x:fill>
    <x:fill>
      <x:patternFill patternType="solid">
        <x:fgColor rgb="ECFEFF"/>
      </x:patternFill>
    </x:fill>
  </x:fills>
  <x:borders count="48">
    <x:border/>
    <x:border/>
    <x:border>
      <x:right>
        <x:color rgb="CBD5E1"/>
      </x:right>
      <x:bottom>
        <x:color rgb="CBD5E1"/>
      </x:bottom>
    </x:border>
    <x:border>
      <x:left>
        <x:color rgb="CBD5E1"/>
      </x:left>
      <x:bottom>
        <x:color rgb="CBD5E1"/>
      </x:bottom>
    </x:border>
    <x:border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top>
        <x:color rgb="CBD5E1"/>
      </x:top>
      <x:bottom>
        <x:color rgb="CBD5E1"/>
      </x:bottom>
    </x:border>
    <x:border>
      <x:right>
        <x:color rgb="CBD5E1"/>
      </x:right>
      <x:bottom>
        <x:color rgb="CBD5E1"/>
      </x:bottom>
    </x:border>
    <x:border>
      <x:left>
        <x:color rgb="CBD5E1"/>
      </x:left>
      <x:bottom>
        <x:color rgb="CBD5E1"/>
      </x:bottom>
    </x:border>
    <x:border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top>
        <x:color rgb="CBD5E1"/>
      </x:top>
      <x:bottom>
        <x:color rgb="CBD5E1"/>
      </x:bottom>
    </x:border>
    <x:border>
      <x:right>
        <x:color rgb="E5E7EB"/>
      </x:right>
      <x:bottom>
        <x:color rgb="E5E7EB"/>
      </x:bottom>
    </x:border>
    <x:border>
      <x:left>
        <x:color rgb="E5E7EB"/>
      </x:left>
      <x:right>
        <x:color rgb="E5E7EB"/>
      </x:right>
      <x:bottom>
        <x:color rgb="E5E7EB"/>
      </x:bottom>
    </x:border>
    <x:border>
      <x:left>
        <x:color rgb="E5E7EB"/>
      </x:left>
      <x:bottom>
        <x:color rgb="E5E7EB"/>
      </x:bottom>
    </x:border>
    <x:border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top>
        <x:color rgb="E5E7EB"/>
      </x:top>
      <x:bottom>
        <x:color rgb="E5E7EB"/>
      </x:bottom>
    </x:border>
    <x:border>
      <x:right>
        <x:color rgb="E5E7EB"/>
      </x:right>
      <x:top>
        <x:color rgb="E5E7EB"/>
      </x:top>
      <x:bottom>
        <x:color rgb="CBD5E1"/>
      </x:bottom>
    </x:border>
    <x:border>
      <x:left>
        <x:color rgb="E5E7EB"/>
      </x:left>
      <x:right>
        <x:color rgb="E5E7EB"/>
      </x:right>
      <x:top>
        <x:color rgb="E5E7EB"/>
      </x:top>
      <x:bottom>
        <x:color rgb="CBD5E1"/>
      </x:bottom>
    </x:border>
    <x:border>
      <x:left>
        <x:color rgb="E5E7EB"/>
      </x:left>
      <x:top>
        <x:color rgb="E5E7EB"/>
      </x:top>
      <x:bottom>
        <x:color rgb="CBD5E1"/>
      </x:bottom>
    </x:border>
    <x:border>
      <x:right>
        <x:color rgb="E5E7EB"/>
      </x:right>
      <x:bottom>
        <x:color rgb="E5E7EB"/>
      </x:bottom>
    </x:border>
    <x:border>
      <x:left>
        <x:color rgb="E5E7EB"/>
      </x:left>
      <x:right>
        <x:color rgb="E5E7EB"/>
      </x:right>
      <x:bottom>
        <x:color rgb="E5E7EB"/>
      </x:bottom>
    </x:border>
    <x:border>
      <x:left>
        <x:color rgb="E5E7EB"/>
      </x:left>
      <x:bottom>
        <x:color rgb="E5E7EB"/>
      </x:bottom>
    </x:border>
    <x:border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top>
        <x:color rgb="E5E7EB"/>
      </x:top>
      <x:bottom>
        <x:color rgb="E5E7EB"/>
      </x:bottom>
    </x:border>
    <x:border>
      <x:right>
        <x:color rgb="E5E7EB"/>
      </x:right>
      <x:top>
        <x:color rgb="E5E7EB"/>
      </x:top>
      <x:bottom>
        <x:color rgb="CBD5E1"/>
      </x:bottom>
    </x:border>
    <x:border>
      <x:left>
        <x:color rgb="E5E7EB"/>
      </x:left>
      <x:right>
        <x:color rgb="E5E7EB"/>
      </x:right>
      <x:top>
        <x:color rgb="E5E7EB"/>
      </x:top>
      <x:bottom>
        <x:color rgb="CBD5E1"/>
      </x:bottom>
    </x:border>
    <x:border>
      <x:left>
        <x:color rgb="E5E7EB"/>
      </x:left>
      <x:top>
        <x:color rgb="E5E7EB"/>
      </x:top>
      <x:bottom>
        <x:color rgb="CBD5E1"/>
      </x:bottom>
    </x:border>
    <x:border>
      <x:left>
        <x:color rgb="CBD5E1"/>
      </x:left>
      <x:top>
        <x:color rgb="CBD5E1"/>
      </x:top>
    </x:border>
    <x:border>
      <x:right>
        <x:color rgb="CBD5E1"/>
      </x:right>
      <x:top>
        <x:color rgb="CBD5E1"/>
      </x:top>
    </x:border>
    <x:border>
      <x:left>
        <x:color rgb="CBD5E1"/>
      </x:left>
    </x:border>
    <x:border>
      <x:right>
        <x:color rgb="CBD5E1"/>
      </x:right>
    </x:border>
    <x:border>
      <x:left>
        <x:color rgb="CBD5E1"/>
      </x:left>
      <x:top>
        <x:color rgb="CBD5E1"/>
      </x:top>
    </x:border>
    <x:border>
      <x:right>
        <x:color rgb="CBD5E1"/>
      </x:right>
      <x:top>
        <x:color rgb="CBD5E1"/>
      </x:top>
    </x:border>
    <x:border>
      <x:left>
        <x:color rgb="CBD5E1"/>
      </x:left>
    </x:border>
    <x:border>
      <x:right>
        <x:color rgb="CBD5E1"/>
      </x:right>
    </x:border>
    <x:border>
      <x:left>
        <x:color rgb="06B6D4"/>
      </x:left>
      <x:top>
        <x:color rgb="06B6D4"/>
      </x:top>
    </x:border>
    <x:border>
      <x:right>
        <x:color rgb="06B6D4"/>
      </x:right>
      <x:top>
        <x:color rgb="06B6D4"/>
      </x:top>
    </x:border>
    <x:border>
      <x:left>
        <x:color rgb="06B6D4"/>
      </x:left>
    </x:border>
    <x:border>
      <x:right>
        <x:color rgb="06B6D4"/>
      </x:right>
    </x:border>
    <x:border>
      <x:left>
        <x:color rgb="06B6D4"/>
      </x:left>
      <x:bottom>
        <x:color rgb="06B6D4"/>
      </x:bottom>
    </x:border>
    <x:border>
      <x:right>
        <x:color rgb="06B6D4"/>
      </x:right>
      <x:bottom>
        <x:color rgb="06B6D4"/>
      </x:bottom>
    </x:border>
    <x:border>
      <x:left>
        <x:color rgb="06B6D4"/>
      </x:left>
      <x:top>
        <x:color rgb="06B6D4"/>
      </x:top>
    </x:border>
    <x:border>
      <x:right>
        <x:color rgb="06B6D4"/>
      </x:right>
      <x:top>
        <x:color rgb="06B6D4"/>
      </x:top>
    </x:border>
    <x:border>
      <x:left>
        <x:color rgb="06B6D4"/>
      </x:left>
    </x:border>
    <x:border>
      <x:right>
        <x:color rgb="06B6D4"/>
      </x:right>
    </x:border>
    <x:border>
      <x:left>
        <x:color rgb="06B6D4"/>
      </x:left>
      <x:bottom>
        <x:color rgb="06B6D4"/>
      </x:bottom>
    </x:border>
    <x:border>
      <x:right>
        <x:color rgb="06B6D4"/>
      </x:right>
      <x:bottom>
        <x:color rgb="06B6D4"/>
      </x:bottom>
    </x:border>
  </x:borders>
  <x:cellStyleXfs count="1">
    <x:xf numFmtId="0" fontId="0" fillId="0" borderId="0"/>
  </x:cellStyleXfs>
  <x:cellXfs count="26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" fillId="2" borderId="2" xfId="0" applyNumberFormat="1" applyFont="1" applyFill="1" applyBorder="1" applyAlignment="1">
      <x:alignment horizontal="center"/>
    </x:xf>
    <x:xf numFmtId="0" fontId="0" fillId="0" borderId="3" xfId="0" applyNumberFormat="1" applyFont="1" applyFill="1" applyBorder="1"/>
    <x:xf numFmtId="0" fontId="0" fillId="0" borderId="4" xfId="0" applyNumberFormat="1" applyFont="1" applyFill="1" applyBorder="1"/>
    <x:xf numFmtId="0" fontId="0" fillId="0" borderId="5" xfId="0" applyNumberFormat="1" applyFont="1" applyFill="1" applyBorder="1"/>
    <x:xf numFmtId="0" fontId="2" fillId="3" borderId="4" xfId="0" applyNumberFormat="1" applyFont="1" applyFill="1" applyBorder="1"/>
    <x:xf numFmtId="0" fontId="0" fillId="0" borderId="5" xfId="0" applyNumberFormat="1" applyFont="1" applyFill="1" applyBorder="1" applyAlignment="1">
      <x:alignment wrapText="1"/>
    </x:xf>
    <x:xf numFmtId="0" fontId="1" fillId="2" borderId="6" xfId="0" applyNumberFormat="1" applyFont="1" applyFill="1" applyBorder="1" applyAlignment="1">
      <x:alignment horizontal="center"/>
    </x:xf>
    <x:xf numFmtId="0" fontId="0" fillId="0" borderId="7" xfId="0" applyNumberFormat="1" applyFont="1" applyFill="1" applyBorder="1"/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2" fillId="3" borderId="8" xfId="0" applyNumberFormat="1" applyFont="1" applyFill="1" applyBorder="1"/>
    <x:xf numFmtId="0" fontId="0" fillId="0" borderId="9" xfId="0" applyNumberFormat="1" applyFont="1" applyFill="1" applyBorder="1" applyAlignment="1">
      <x:alignment wrapText="1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/>
    </x:xf>
    <x:xf numFmtId="0" fontId="3" fillId="2" borderId="10" xfId="0" applyNumberFormat="1" applyFont="1" applyFill="1" applyBorder="1" applyAlignment="1">
      <x:alignment horizontal="center"/>
    </x:xf>
    <x:xf numFmtId="0" fontId="3" fillId="2" borderId="11" xfId="0" applyNumberFormat="1" applyFont="1" applyFill="1" applyBorder="1" applyAlignment="1">
      <x:alignment horizontal="center"/>
    </x:xf>
    <x:xf numFmtId="0" fontId="3" fillId="2" borderId="12" xfId="0" applyNumberFormat="1" applyFont="1" applyFill="1" applyBorder="1" applyAlignment="1">
      <x:alignment horizontal="center"/>
    </x:xf>
    <x:xf numFmtId="0" fontId="0" fillId="0" borderId="13" xfId="0" applyNumberFormat="1" applyFont="1" applyFill="1" applyBorder="1"/>
    <x:xf numFmtId="0" fontId="0" fillId="0" borderId="14" xfId="0" applyNumberFormat="1" applyFont="1" applyFill="1" applyBorder="1"/>
    <x:xf numFmtId="0" fontId="0" fillId="0" borderId="15" xfId="0" applyNumberFormat="1" applyFont="1" applyFill="1" applyBorder="1"/>
    <x:xf numFmtId="0" fontId="0" fillId="0" borderId="16" xfId="0" applyNumberFormat="1" applyFont="1" applyFill="1" applyBorder="1"/>
    <x:xf numFmtId="0" fontId="0" fillId="0" borderId="17" xfId="0" applyNumberFormat="1" applyFont="1" applyFill="1" applyBorder="1"/>
    <x:xf numFmtId="0" fontId="0" fillId="0" borderId="18" xfId="0" applyNumberFormat="1" applyFont="1" applyFill="1" applyBorder="1"/>
    <x:xf numFmtId="0" fontId="3" fillId="2" borderId="19" xfId="0" applyNumberFormat="1" applyFont="1" applyFill="1" applyBorder="1" applyAlignment="1">
      <x:alignment horizontal="center"/>
    </x:xf>
    <x:xf numFmtId="0" fontId="3" fillId="2" borderId="20" xfId="0" applyNumberFormat="1" applyFont="1" applyFill="1" applyBorder="1" applyAlignment="1">
      <x:alignment horizontal="center"/>
    </x:xf>
    <x:xf numFmtId="0" fontId="3" fillId="2" borderId="21" xfId="0" applyNumberFormat="1" applyFont="1" applyFill="1" applyBorder="1" applyAlignment="1">
      <x:alignment horizontal="center"/>
    </x:xf>
    <x:xf numFmtId="0" fontId="0" fillId="0" borderId="22" xfId="0" applyNumberFormat="1" applyFont="1" applyFill="1" applyBorder="1"/>
    <x:xf numFmtId="0" fontId="0" fillId="0" borderId="23" xfId="0" applyNumberFormat="1" applyFont="1" applyFill="1" applyBorder="1"/>
    <x:xf numFmtId="0" fontId="0" fillId="0" borderId="24" xfId="0" applyNumberFormat="1" applyFont="1" applyFill="1" applyBorder="1"/>
    <x:xf numFmtId="0" fontId="0" fillId="0" borderId="25" xfId="0" applyNumberFormat="1" applyFont="1" applyFill="1" applyBorder="1"/>
    <x:xf numFmtId="0" fontId="0" fillId="0" borderId="26" xfId="0" applyNumberFormat="1" applyFont="1" applyFill="1" applyBorder="1"/>
    <x:xf numFmtId="0" fontId="0" fillId="0" borderId="27" xfId="0" applyNumberFormat="1" applyFont="1" applyFill="1" applyBorder="1"/>
    <x:xf numFmtId="200" fontId="0" fillId="0" borderId="14" xfId="0" applyNumberFormat="1" applyFont="1" applyFill="1" applyBorder="1"/>
    <x:xf numFmtId="200" fontId="0" fillId="0" borderId="17" xfId="0" applyNumberFormat="1" applyFont="1" applyFill="1" applyBorder="1"/>
    <x:xf numFmtId="200" fontId="0" fillId="0" borderId="23" xfId="0" applyNumberFormat="1" applyFont="1" applyFill="1" applyBorder="1"/>
    <x:xf numFmtId="200" fontId="0" fillId="0" borderId="26" xfId="0" applyNumberFormat="1" applyFont="1" applyFill="1" applyBorder="1"/>
    <x:xf numFmtId="201" fontId="0" fillId="0" borderId="14" xfId="0" applyNumberFormat="1" applyFont="1" applyFill="1" applyBorder="1"/>
    <x:xf numFmtId="201" fontId="0" fillId="0" borderId="17" xfId="0" applyNumberFormat="1" applyFont="1" applyFill="1" applyBorder="1"/>
    <x:xf numFmtId="201" fontId="0" fillId="0" borderId="23" xfId="0" applyNumberFormat="1" applyFont="1" applyFill="1" applyBorder="1"/>
    <x:xf numFmtId="201" fontId="0" fillId="0" borderId="26" xfId="0" applyNumberFormat="1" applyFont="1" applyFill="1" applyBorder="1"/>
    <x:xf numFmtId="202" fontId="0" fillId="0" borderId="14" xfId="0" applyNumberFormat="1" applyFont="1" applyFill="1" applyBorder="1"/>
    <x:xf numFmtId="202" fontId="0" fillId="0" borderId="17" xfId="0" applyNumberFormat="1" applyFont="1" applyFill="1" applyBorder="1"/>
    <x:xf numFmtId="202" fontId="0" fillId="0" borderId="23" xfId="0" applyNumberFormat="1" applyFont="1" applyFill="1" applyBorder="1"/>
    <x:xf numFmtId="202" fontId="0" fillId="0" borderId="26" xfId="0" applyNumberFormat="1" applyFont="1" applyFill="1" applyBorder="1"/>
    <x:xf numFmtId="203" fontId="0" fillId="0" borderId="14" xfId="0" applyNumberFormat="1" applyFont="1" applyFill="1" applyBorder="1"/>
    <x:xf numFmtId="203" fontId="0" fillId="0" borderId="17" xfId="0" applyNumberFormat="1" applyFont="1" applyFill="1" applyBorder="1"/>
    <x:xf numFmtId="203" fontId="0" fillId="0" borderId="23" xfId="0" applyNumberFormat="1" applyFont="1" applyFill="1" applyBorder="1"/>
    <x:xf numFmtId="203" fontId="0" fillId="0" borderId="26" xfId="0" applyNumberFormat="1" applyFont="1" applyFill="1" applyBorder="1"/>
    <x:xf numFmtId="204" fontId="0" fillId="0" borderId="14" xfId="0" applyNumberFormat="1" applyFont="1" applyFill="1" applyBorder="1"/>
    <x:xf numFmtId="204" fontId="0" fillId="0" borderId="17" xfId="0" applyNumberFormat="1" applyFont="1" applyFill="1" applyBorder="1"/>
    <x:xf numFmtId="204" fontId="0" fillId="0" borderId="23" xfId="0" applyNumberFormat="1" applyFont="1" applyFill="1" applyBorder="1"/>
    <x:xf numFmtId="204" fontId="0" fillId="0" borderId="26" xfId="0" applyNumberFormat="1" applyFont="1" applyFill="1" applyBorder="1"/>
    <x:xf numFmtId="0" fontId="3" fillId="2" borderId="10" xfId="0" applyNumberFormat="1" applyFont="1" applyFill="1" applyBorder="1" applyAlignment="1">
      <x:alignment horizontal="center" vertical="center"/>
    </x:xf>
    <x:xf numFmtId="0" fontId="3" fillId="2" borderId="11" xfId="0" applyNumberFormat="1" applyFont="1" applyFill="1" applyBorder="1" applyAlignment="1">
      <x:alignment horizontal="center" vertical="center"/>
    </x:xf>
    <x:xf numFmtId="0" fontId="3" fillId="2" borderId="12" xfId="0" applyNumberFormat="1" applyFont="1" applyFill="1" applyBorder="1" applyAlignment="1">
      <x:alignment horizontal="center" vertical="center"/>
    </x:xf>
    <x:xf numFmtId="0" fontId="0" fillId="0" borderId="13" xfId="0" applyNumberFormat="1" applyFont="1" applyFill="1" applyBorder="1" applyAlignment="1">
      <x:alignment vertical="center"/>
    </x:xf>
    <x:xf numFmtId="200" fontId="0" fillId="0" borderId="14" xfId="0" applyNumberFormat="1" applyFont="1" applyFill="1" applyBorder="1" applyAlignment="1">
      <x:alignment vertical="center"/>
    </x:xf>
    <x:xf numFmtId="0" fontId="0" fillId="0" borderId="14" xfId="0" applyNumberFormat="1" applyFont="1" applyFill="1" applyBorder="1" applyAlignment="1">
      <x:alignment vertical="center"/>
    </x:xf>
    <x:xf numFmtId="201" fontId="0" fillId="0" borderId="14" xfId="0" applyNumberFormat="1" applyFont="1" applyFill="1" applyBorder="1" applyAlignment="1">
      <x:alignment vertical="center"/>
    </x:xf>
    <x:xf numFmtId="202" fontId="0" fillId="0" borderId="14" xfId="0" applyNumberFormat="1" applyFont="1" applyFill="1" applyBorder="1" applyAlignment="1">
      <x:alignment vertical="center"/>
    </x:xf>
    <x:xf numFmtId="203" fontId="0" fillId="0" borderId="14" xfId="0" applyNumberFormat="1" applyFont="1" applyFill="1" applyBorder="1" applyAlignment="1">
      <x:alignment vertical="center"/>
    </x:xf>
    <x:xf numFmtId="204" fontId="0" fillId="0" borderId="14" xfId="0" applyNumberFormat="1" applyFont="1" applyFill="1" applyBorder="1" applyAlignment="1">
      <x:alignment vertical="center"/>
    </x:xf>
    <x:xf numFmtId="0" fontId="0" fillId="0" borderId="15" xfId="0" applyNumberFormat="1" applyFont="1" applyFill="1" applyBorder="1" applyAlignment="1">
      <x:alignment vertical="center"/>
    </x:xf>
    <x:xf numFmtId="0" fontId="0" fillId="0" borderId="16" xfId="0" applyNumberFormat="1" applyFont="1" applyFill="1" applyBorder="1" applyAlignment="1">
      <x:alignment vertical="center"/>
    </x:xf>
    <x:xf numFmtId="200" fontId="0" fillId="0" borderId="17" xfId="0" applyNumberFormat="1" applyFont="1" applyFill="1" applyBorder="1" applyAlignment="1">
      <x:alignment vertical="center"/>
    </x:xf>
    <x:xf numFmtId="0" fontId="0" fillId="0" borderId="17" xfId="0" applyNumberFormat="1" applyFont="1" applyFill="1" applyBorder="1" applyAlignment="1">
      <x:alignment vertical="center"/>
    </x:xf>
    <x:xf numFmtId="201" fontId="0" fillId="0" borderId="17" xfId="0" applyNumberFormat="1" applyFont="1" applyFill="1" applyBorder="1" applyAlignment="1">
      <x:alignment vertical="center"/>
    </x:xf>
    <x:xf numFmtId="202" fontId="0" fillId="0" borderId="17" xfId="0" applyNumberFormat="1" applyFont="1" applyFill="1" applyBorder="1" applyAlignment="1">
      <x:alignment vertical="center"/>
    </x:xf>
    <x:xf numFmtId="203" fontId="0" fillId="0" borderId="17" xfId="0" applyNumberFormat="1" applyFont="1" applyFill="1" applyBorder="1" applyAlignment="1">
      <x:alignment vertical="center"/>
    </x:xf>
    <x:xf numFmtId="204" fontId="0" fillId="0" borderId="17" xfId="0" applyNumberFormat="1" applyFont="1" applyFill="1" applyBorder="1" applyAlignment="1">
      <x:alignment vertical="center"/>
    </x:xf>
    <x:xf numFmtId="0" fontId="0" fillId="0" borderId="18" xfId="0" applyNumberFormat="1" applyFont="1" applyFill="1" applyBorder="1" applyAlignment="1">
      <x:alignment vertical="center"/>
    </x:xf>
    <x:xf numFmtId="0" fontId="3" fillId="2" borderId="19" xfId="0" applyNumberFormat="1" applyFont="1" applyFill="1" applyBorder="1" applyAlignment="1">
      <x:alignment horizontal="center" vertical="center"/>
    </x:xf>
    <x:xf numFmtId="0" fontId="3" fillId="2" borderId="20" xfId="0" applyNumberFormat="1" applyFont="1" applyFill="1" applyBorder="1" applyAlignment="1">
      <x:alignment horizontal="center" vertical="center"/>
    </x:xf>
    <x:xf numFmtId="0" fontId="3" fillId="2" borderId="21" xfId="0" applyNumberFormat="1" applyFont="1" applyFill="1" applyBorder="1" applyAlignment="1">
      <x:alignment horizontal="center" vertical="center"/>
    </x:xf>
    <x:xf numFmtId="0" fontId="0" fillId="0" borderId="22" xfId="0" applyNumberFormat="1" applyFont="1" applyFill="1" applyBorder="1" applyAlignment="1">
      <x:alignment vertical="center"/>
    </x:xf>
    <x:xf numFmtId="200" fontId="0" fillId="0" borderId="23" xfId="0" applyNumberFormat="1" applyFont="1" applyFill="1" applyBorder="1" applyAlignment="1">
      <x:alignment vertical="center"/>
    </x:xf>
    <x:xf numFmtId="0" fontId="0" fillId="0" borderId="23" xfId="0" applyNumberFormat="1" applyFont="1" applyFill="1" applyBorder="1" applyAlignment="1">
      <x:alignment vertical="center"/>
    </x:xf>
    <x:xf numFmtId="201" fontId="0" fillId="0" borderId="23" xfId="0" applyNumberFormat="1" applyFont="1" applyFill="1" applyBorder="1" applyAlignment="1">
      <x:alignment vertical="center"/>
    </x:xf>
    <x:xf numFmtId="202" fontId="0" fillId="0" borderId="23" xfId="0" applyNumberFormat="1" applyFont="1" applyFill="1" applyBorder="1" applyAlignment="1">
      <x:alignment vertical="center"/>
    </x:xf>
    <x:xf numFmtId="203" fontId="0" fillId="0" borderId="23" xfId="0" applyNumberFormat="1" applyFont="1" applyFill="1" applyBorder="1" applyAlignment="1">
      <x:alignment vertical="center"/>
    </x:xf>
    <x:xf numFmtId="204" fontId="0" fillId="0" borderId="23" xfId="0" applyNumberFormat="1" applyFont="1" applyFill="1" applyBorder="1" applyAlignment="1">
      <x:alignment vertical="center"/>
    </x:xf>
    <x:xf numFmtId="0" fontId="0" fillId="0" borderId="24" xfId="0" applyNumberFormat="1" applyFont="1" applyFill="1" applyBorder="1" applyAlignment="1">
      <x:alignment vertical="center"/>
    </x:xf>
    <x:xf numFmtId="0" fontId="0" fillId="0" borderId="25" xfId="0" applyNumberFormat="1" applyFont="1" applyFill="1" applyBorder="1" applyAlignment="1">
      <x:alignment vertical="center"/>
    </x:xf>
    <x:xf numFmtId="200" fontId="0" fillId="0" borderId="26" xfId="0" applyNumberFormat="1" applyFont="1" applyFill="1" applyBorder="1" applyAlignment="1">
      <x:alignment vertical="center"/>
    </x:xf>
    <x:xf numFmtId="0" fontId="0" fillId="0" borderId="26" xfId="0" applyNumberFormat="1" applyFont="1" applyFill="1" applyBorder="1" applyAlignment="1">
      <x:alignment vertical="center"/>
    </x:xf>
    <x:xf numFmtId="201" fontId="0" fillId="0" borderId="26" xfId="0" applyNumberFormat="1" applyFont="1" applyFill="1" applyBorder="1" applyAlignment="1">
      <x:alignment vertical="center"/>
    </x:xf>
    <x:xf numFmtId="202" fontId="0" fillId="0" borderId="26" xfId="0" applyNumberFormat="1" applyFont="1" applyFill="1" applyBorder="1" applyAlignment="1">
      <x:alignment vertical="center"/>
    </x:xf>
    <x:xf numFmtId="203" fontId="0" fillId="0" borderId="26" xfId="0" applyNumberFormat="1" applyFont="1" applyFill="1" applyBorder="1" applyAlignment="1">
      <x:alignment vertical="center"/>
    </x:xf>
    <x:xf numFmtId="204" fontId="0" fillId="0" borderId="26" xfId="0" applyNumberFormat="1" applyFont="1" applyFill="1" applyBorder="1" applyAlignment="1">
      <x:alignment vertical="center"/>
    </x:xf>
    <x:xf numFmtId="0" fontId="0" fillId="0" borderId="27" xfId="0" applyNumberFormat="1" applyFont="1" applyFill="1" applyBorder="1" applyAlignment="1">
      <x:alignment vertical="center"/>
    </x:xf>
    <x:xf numFmtId="205" fontId="0" fillId="0" borderId="0" xfId="0" applyNumberFormat="1" applyFont="1" applyFill="1" applyBorder="1"/>
    <x:xf numFmtId="205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205" fontId="0" fillId="0" borderId="13" xfId="0" applyNumberFormat="1" applyFont="1" applyFill="1" applyBorder="1"/>
    <x:xf numFmtId="204" fontId="0" fillId="0" borderId="15" xfId="0" applyNumberFormat="1" applyFont="1" applyFill="1" applyBorder="1"/>
    <x:xf numFmtId="205" fontId="0" fillId="0" borderId="16" xfId="0" applyNumberFormat="1" applyFont="1" applyFill="1" applyBorder="1"/>
    <x:xf numFmtId="204" fontId="0" fillId="0" borderId="18" xfId="0" applyNumberFormat="1" applyFont="1" applyFill="1" applyBorder="1"/>
    <x:xf numFmtId="205" fontId="0" fillId="0" borderId="22" xfId="0" applyNumberFormat="1" applyFont="1" applyFill="1" applyBorder="1"/>
    <x:xf numFmtId="204" fontId="0" fillId="0" borderId="24" xfId="0" applyNumberFormat="1" applyFont="1" applyFill="1" applyBorder="1"/>
    <x:xf numFmtId="205" fontId="0" fillId="0" borderId="25" xfId="0" applyNumberFormat="1" applyFont="1" applyFill="1" applyBorder="1"/>
    <x:xf numFmtId="204" fontId="0" fillId="0" borderId="27" xfId="0" applyNumberFormat="1" applyFont="1" applyFill="1" applyBorder="1"/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5" fillId="4" borderId="0" xfId="0" applyNumberFormat="1" applyFont="1" applyFill="1" applyBorder="1"/>
    <x:xf numFmtId="0" fontId="5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5" fillId="4" borderId="1" xfId="0" applyNumberFormat="1" applyFont="1" applyFill="1" applyBorder="1"/>
    <x:xf numFmtId="0" fontId="5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0" fillId="5" borderId="28" xfId="0" applyNumberFormat="1" applyFont="1" applyFill="1" applyBorder="1"/>
    <x:xf numFmtId="0" fontId="0" fillId="5" borderId="29" xfId="0" applyNumberFormat="1" applyFont="1" applyFill="1" applyBorder="1"/>
    <x:xf numFmtId="0" fontId="0" fillId="5" borderId="30" xfId="0" applyNumberFormat="1" applyFont="1" applyFill="1" applyBorder="1"/>
    <x:xf numFmtId="0" fontId="0" fillId="5" borderId="31" xfId="0" applyNumberFormat="1" applyFont="1" applyFill="1" applyBorder="1"/>
    <x:xf numFmtId="0" fontId="0" fillId="5" borderId="3" xfId="0" applyNumberFormat="1" applyFont="1" applyFill="1" applyBorder="1"/>
    <x:xf numFmtId="0" fontId="0" fillId="5" borderId="2" xfId="0" applyNumberFormat="1" applyFont="1" applyFill="1" applyBorder="1"/>
    <x:xf numFmtId="0" fontId="0" fillId="5" borderId="1" xfId="0" applyNumberFormat="1" applyFont="1" applyFill="1" applyBorder="1"/>
    <x:xf numFmtId="0" fontId="0" fillId="5" borderId="32" xfId="0" applyNumberFormat="1" applyFont="1" applyFill="1" applyBorder="1"/>
    <x:xf numFmtId="0" fontId="0" fillId="5" borderId="33" xfId="0" applyNumberFormat="1" applyFont="1" applyFill="1" applyBorder="1"/>
    <x:xf numFmtId="0" fontId="0" fillId="5" borderId="34" xfId="0" applyNumberFormat="1" applyFont="1" applyFill="1" applyBorder="1"/>
    <x:xf numFmtId="0" fontId="0" fillId="5" borderId="35" xfId="0" applyNumberFormat="1" applyFont="1" applyFill="1" applyBorder="1"/>
    <x:xf numFmtId="0" fontId="0" fillId="5" borderId="7" xfId="0" applyNumberFormat="1" applyFont="1" applyFill="1" applyBorder="1"/>
    <x:xf numFmtId="0" fontId="0" fillId="5" borderId="6" xfId="0" applyNumberFormat="1" applyFont="1" applyFill="1" applyBorder="1"/>
    <x:xf numFmtId="0" fontId="6" fillId="5" borderId="28" xfId="0" applyNumberFormat="1" applyFont="1" applyFill="1" applyBorder="1"/>
    <x:xf numFmtId="0" fontId="6" fillId="5" borderId="28" xfId="0" applyNumberFormat="1" applyFont="1" applyFill="1" applyBorder="1" applyAlignment="1">
      <x:alignment horizontal="center"/>
    </x:xf>
    <x:xf numFmtId="0" fontId="6" fillId="5" borderId="32" xfId="0" applyNumberFormat="1" applyFont="1" applyFill="1" applyBorder="1"/>
    <x:xf numFmtId="0" fontId="6" fillId="5" borderId="32" xfId="0" applyNumberFormat="1" applyFont="1" applyFill="1" applyBorder="1" applyAlignment="1">
      <x:alignment horizontal="center"/>
    </x:xf>
    <x:xf numFmtId="0" fontId="7" fillId="5" borderId="30" xfId="0" applyNumberFormat="1" applyFont="1" applyFill="1" applyBorder="1"/>
    <x:xf numFmtId="0" fontId="7" fillId="5" borderId="30" xfId="0" applyNumberFormat="1" applyFont="1" applyFill="1" applyBorder="1" applyAlignment="1">
      <x:alignment horizontal="center"/>
    </x:xf>
    <x:xf numFmtId="0" fontId="7" fillId="5" borderId="34" xfId="0" applyNumberFormat="1" applyFont="1" applyFill="1" applyBorder="1"/>
    <x:xf numFmtId="0" fontId="7" fillId="5" borderId="34" xfId="0" applyNumberFormat="1" applyFont="1" applyFill="1" applyBorder="1" applyAlignment="1">
      <x:alignment horizontal="center"/>
    </x:xf>
    <x:xf numFmtId="203" fontId="7" fillId="5" borderId="30" xfId="0" applyNumberFormat="1" applyFont="1" applyFill="1" applyBorder="1" applyAlignment="1">
      <x:alignment horizontal="center"/>
    </x:xf>
    <x:xf numFmtId="203" fontId="0" fillId="5" borderId="31" xfId="0" applyNumberFormat="1" applyFont="1" applyFill="1" applyBorder="1"/>
    <x:xf numFmtId="203" fontId="7" fillId="5" borderId="34" xfId="0" applyNumberFormat="1" applyFont="1" applyFill="1" applyBorder="1" applyAlignment="1">
      <x:alignment horizontal="center"/>
    </x:xf>
    <x:xf numFmtId="203" fontId="0" fillId="5" borderId="35" xfId="0" applyNumberFormat="1" applyFont="1" applyFill="1" applyBorder="1"/>
    <x:xf numFmtId="202" fontId="7" fillId="5" borderId="30" xfId="0" applyNumberFormat="1" applyFont="1" applyFill="1" applyBorder="1" applyAlignment="1">
      <x:alignment horizontal="center"/>
    </x:xf>
    <x:xf numFmtId="202" fontId="0" fillId="5" borderId="31" xfId="0" applyNumberFormat="1" applyFont="1" applyFill="1" applyBorder="1"/>
    <x:xf numFmtId="202" fontId="7" fillId="5" borderId="34" xfId="0" applyNumberFormat="1" applyFont="1" applyFill="1" applyBorder="1" applyAlignment="1">
      <x:alignment horizontal="center"/>
    </x:xf>
    <x:xf numFmtId="202" fontId="0" fillId="5" borderId="35" xfId="0" applyNumberFormat="1" applyFont="1" applyFill="1" applyBorder="1"/>
    <x:xf numFmtId="204" fontId="7" fillId="5" borderId="30" xfId="0" applyNumberFormat="1" applyFont="1" applyFill="1" applyBorder="1" applyAlignment="1">
      <x:alignment horizontal="center"/>
    </x:xf>
    <x:xf numFmtId="204" fontId="0" fillId="5" borderId="31" xfId="0" applyNumberFormat="1" applyFont="1" applyFill="1" applyBorder="1"/>
    <x:xf numFmtId="204" fontId="7" fillId="5" borderId="34" xfId="0" applyNumberFormat="1" applyFont="1" applyFill="1" applyBorder="1" applyAlignment="1">
      <x:alignment horizontal="center"/>
    </x:xf>
    <x:xf numFmtId="204" fontId="0" fillId="5" borderId="35" xfId="0" applyNumberFormat="1" applyFont="1" applyFill="1" applyBorder="1"/>
    <x:xf numFmtId="201" fontId="7" fillId="5" borderId="30" xfId="0" applyNumberFormat="1" applyFont="1" applyFill="1" applyBorder="1" applyAlignment="1">
      <x:alignment horizontal="center"/>
    </x:xf>
    <x:xf numFmtId="201" fontId="0" fillId="5" borderId="31" xfId="0" applyNumberFormat="1" applyFont="1" applyFill="1" applyBorder="1"/>
    <x:xf numFmtId="201" fontId="7" fillId="5" borderId="34" xfId="0" applyNumberFormat="1" applyFont="1" applyFill="1" applyBorder="1" applyAlignment="1">
      <x:alignment horizontal="center"/>
    </x:xf>
    <x:xf numFmtId="201" fontId="0" fillId="5" borderId="35" xfId="0" applyNumberFormat="1" applyFont="1" applyFill="1" applyBorder="1"/>
    <x:xf numFmtId="0" fontId="0" fillId="6" borderId="0" xfId="0" applyNumberFormat="1" applyFont="1" applyFill="1" applyBorder="1"/>
    <x:xf numFmtId="0" fontId="8" fillId="6" borderId="0" xfId="0" applyNumberFormat="1" applyFont="1" applyFill="1" applyBorder="1"/>
    <x:xf numFmtId="0" fontId="8" fillId="6" borderId="36" xfId="0" applyNumberFormat="1" applyFont="1" applyFill="1" applyBorder="1"/>
    <x:xf numFmtId="0" fontId="8" fillId="6" borderId="37" xfId="0" applyNumberFormat="1" applyFont="1" applyFill="1" applyBorder="1"/>
    <x:xf numFmtId="0" fontId="8" fillId="6" borderId="38" xfId="0" applyNumberFormat="1" applyFont="1" applyFill="1" applyBorder="1"/>
    <x:xf numFmtId="0" fontId="8" fillId="6" borderId="39" xfId="0" applyNumberFormat="1" applyFont="1" applyFill="1" applyBorder="1"/>
    <x:xf numFmtId="0" fontId="8" fillId="6" borderId="40" xfId="0" applyNumberFormat="1" applyFont="1" applyFill="1" applyBorder="1"/>
    <x:xf numFmtId="0" fontId="8" fillId="6" borderId="41" xfId="0" applyNumberFormat="1" applyFont="1" applyFill="1" applyBorder="1"/>
    <x:xf numFmtId="0" fontId="8" fillId="6" borderId="36" xfId="0" applyNumberFormat="1" applyFont="1" applyFill="1" applyBorder="1" applyAlignment="1">
      <x:alignment wrapText="1"/>
    </x:xf>
    <x:xf numFmtId="0" fontId="8" fillId="6" borderId="37" xfId="0" applyNumberFormat="1" applyFont="1" applyFill="1" applyBorder="1" applyAlignment="1">
      <x:alignment wrapText="1"/>
    </x:xf>
    <x:xf numFmtId="0" fontId="8" fillId="6" borderId="38" xfId="0" applyNumberFormat="1" applyFont="1" applyFill="1" applyBorder="1" applyAlignment="1">
      <x:alignment wrapText="1"/>
    </x:xf>
    <x:xf numFmtId="0" fontId="8" fillId="6" borderId="39" xfId="0" applyNumberFormat="1" applyFont="1" applyFill="1" applyBorder="1" applyAlignment="1">
      <x:alignment wrapText="1"/>
    </x:xf>
    <x:xf numFmtId="0" fontId="8" fillId="6" borderId="40" xfId="0" applyNumberFormat="1" applyFont="1" applyFill="1" applyBorder="1" applyAlignment="1">
      <x:alignment wrapText="1"/>
    </x:xf>
    <x:xf numFmtId="0" fontId="8" fillId="6" borderId="41" xfId="0" applyNumberFormat="1" applyFont="1" applyFill="1" applyBorder="1" applyAlignment="1">
      <x:alignment wrapText="1"/>
    </x:xf>
    <x:xf numFmtId="0" fontId="8" fillId="6" borderId="36" xfId="0" applyNumberFormat="1" applyFont="1" applyFill="1" applyBorder="1" applyAlignment="1">
      <x:alignment horizontal="center" wrapText="1"/>
    </x:xf>
    <x:xf numFmtId="0" fontId="8" fillId="6" borderId="37" xfId="0" applyNumberFormat="1" applyFont="1" applyFill="1" applyBorder="1" applyAlignment="1">
      <x:alignment horizontal="center" wrapText="1"/>
    </x:xf>
    <x:xf numFmtId="0" fontId="8" fillId="6" borderId="38" xfId="0" applyNumberFormat="1" applyFont="1" applyFill="1" applyBorder="1" applyAlignment="1">
      <x:alignment horizontal="center" wrapText="1"/>
    </x:xf>
    <x:xf numFmtId="0" fontId="8" fillId="6" borderId="39" xfId="0" applyNumberFormat="1" applyFont="1" applyFill="1" applyBorder="1" applyAlignment="1">
      <x:alignment horizontal="center" wrapText="1"/>
    </x:xf>
    <x:xf numFmtId="0" fontId="8" fillId="6" borderId="40" xfId="0" applyNumberFormat="1" applyFont="1" applyFill="1" applyBorder="1" applyAlignment="1">
      <x:alignment horizontal="center" wrapText="1"/>
    </x:xf>
    <x:xf numFmtId="0" fontId="8" fillId="6" borderId="41" xfId="0" applyNumberFormat="1" applyFont="1" applyFill="1" applyBorder="1" applyAlignment="1">
      <x:alignment horizontal="center" wrapText="1"/>
    </x:xf>
    <x:xf numFmtId="0" fontId="8" fillId="6" borderId="36" xfId="0" applyNumberFormat="1" applyFont="1" applyFill="1" applyBorder="1" applyAlignment="1">
      <x:alignment horizontal="center" vertical="center" wrapText="1"/>
    </x:xf>
    <x:xf numFmtId="0" fontId="8" fillId="6" borderId="37" xfId="0" applyNumberFormat="1" applyFont="1" applyFill="1" applyBorder="1" applyAlignment="1">
      <x:alignment horizontal="center" vertical="center" wrapText="1"/>
    </x:xf>
    <x:xf numFmtId="0" fontId="8" fillId="6" borderId="38" xfId="0" applyNumberFormat="1" applyFont="1" applyFill="1" applyBorder="1" applyAlignment="1">
      <x:alignment horizontal="center" vertical="center" wrapText="1"/>
    </x:xf>
    <x:xf numFmtId="0" fontId="8" fillId="6" borderId="39" xfId="0" applyNumberFormat="1" applyFont="1" applyFill="1" applyBorder="1" applyAlignment="1">
      <x:alignment horizontal="center" vertical="center" wrapText="1"/>
    </x:xf>
    <x:xf numFmtId="0" fontId="8" fillId="6" borderId="40" xfId="0" applyNumberFormat="1" applyFont="1" applyFill="1" applyBorder="1" applyAlignment="1">
      <x:alignment horizontal="center" vertical="center" wrapText="1"/>
    </x:xf>
    <x:xf numFmtId="0" fontId="8" fillId="6" borderId="41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8" fillId="6" borderId="1" xfId="0" applyNumberFormat="1" applyFont="1" applyFill="1" applyBorder="1"/>
    <x:xf numFmtId="0" fontId="8" fillId="6" borderId="42" xfId="0" applyNumberFormat="1" applyFont="1" applyFill="1" applyBorder="1"/>
    <x:xf numFmtId="0" fontId="8" fillId="6" borderId="43" xfId="0" applyNumberFormat="1" applyFont="1" applyFill="1" applyBorder="1"/>
    <x:xf numFmtId="0" fontId="8" fillId="6" borderId="44" xfId="0" applyNumberFormat="1" applyFont="1" applyFill="1" applyBorder="1"/>
    <x:xf numFmtId="0" fontId="8" fillId="6" borderId="45" xfId="0" applyNumberFormat="1" applyFont="1" applyFill="1" applyBorder="1"/>
    <x:xf numFmtId="0" fontId="8" fillId="6" borderId="46" xfId="0" applyNumberFormat="1" applyFont="1" applyFill="1" applyBorder="1"/>
    <x:xf numFmtId="0" fontId="8" fillId="6" borderId="47" xfId="0" applyNumberFormat="1" applyFont="1" applyFill="1" applyBorder="1"/>
    <x:xf numFmtId="0" fontId="8" fillId="6" borderId="42" xfId="0" applyNumberFormat="1" applyFont="1" applyFill="1" applyBorder="1" applyAlignment="1">
      <x:alignment wrapText="1"/>
    </x:xf>
    <x:xf numFmtId="0" fontId="8" fillId="6" borderId="43" xfId="0" applyNumberFormat="1" applyFont="1" applyFill="1" applyBorder="1" applyAlignment="1">
      <x:alignment wrapText="1"/>
    </x:xf>
    <x:xf numFmtId="0" fontId="8" fillId="6" borderId="44" xfId="0" applyNumberFormat="1" applyFont="1" applyFill="1" applyBorder="1" applyAlignment="1">
      <x:alignment wrapText="1"/>
    </x:xf>
    <x:xf numFmtId="0" fontId="8" fillId="6" borderId="45" xfId="0" applyNumberFormat="1" applyFont="1" applyFill="1" applyBorder="1" applyAlignment="1">
      <x:alignment wrapText="1"/>
    </x:xf>
    <x:xf numFmtId="0" fontId="8" fillId="6" borderId="46" xfId="0" applyNumberFormat="1" applyFont="1" applyFill="1" applyBorder="1" applyAlignment="1">
      <x:alignment wrapText="1"/>
    </x:xf>
    <x:xf numFmtId="0" fontId="8" fillId="6" borderId="47" xfId="0" applyNumberFormat="1" applyFont="1" applyFill="1" applyBorder="1" applyAlignment="1">
      <x:alignment wrapText="1"/>
    </x:xf>
    <x:xf numFmtId="0" fontId="8" fillId="6" borderId="42" xfId="0" applyNumberFormat="1" applyFont="1" applyFill="1" applyBorder="1" applyAlignment="1">
      <x:alignment horizontal="center" wrapText="1"/>
    </x:xf>
    <x:xf numFmtId="0" fontId="8" fillId="6" borderId="43" xfId="0" applyNumberFormat="1" applyFont="1" applyFill="1" applyBorder="1" applyAlignment="1">
      <x:alignment horizontal="center" wrapText="1"/>
    </x:xf>
    <x:xf numFmtId="0" fontId="8" fillId="6" borderId="44" xfId="0" applyNumberFormat="1" applyFont="1" applyFill="1" applyBorder="1" applyAlignment="1">
      <x:alignment horizontal="center" wrapText="1"/>
    </x:xf>
    <x:xf numFmtId="0" fontId="8" fillId="6" borderId="45" xfId="0" applyNumberFormat="1" applyFont="1" applyFill="1" applyBorder="1" applyAlignment="1">
      <x:alignment horizontal="center" wrapText="1"/>
    </x:xf>
    <x:xf numFmtId="0" fontId="8" fillId="6" borderId="46" xfId="0" applyNumberFormat="1" applyFont="1" applyFill="1" applyBorder="1" applyAlignment="1">
      <x:alignment horizontal="center" wrapText="1"/>
    </x:xf>
    <x:xf numFmtId="0" fontId="8" fillId="6" borderId="47" xfId="0" applyNumberFormat="1" applyFont="1" applyFill="1" applyBorder="1" applyAlignment="1">
      <x:alignment horizontal="center" wrapText="1"/>
    </x:xf>
    <x:xf numFmtId="0" fontId="8" fillId="6" borderId="42" xfId="0" applyNumberFormat="1" applyFont="1" applyFill="1" applyBorder="1" applyAlignment="1">
      <x:alignment horizontal="center" vertical="center" wrapText="1"/>
    </x:xf>
    <x:xf numFmtId="0" fontId="8" fillId="6" borderId="43" xfId="0" applyNumberFormat="1" applyFont="1" applyFill="1" applyBorder="1" applyAlignment="1">
      <x:alignment horizontal="center" vertical="center" wrapText="1"/>
    </x:xf>
    <x:xf numFmtId="0" fontId="8" fillId="6" borderId="44" xfId="0" applyNumberFormat="1" applyFont="1" applyFill="1" applyBorder="1" applyAlignment="1">
      <x:alignment horizontal="center" vertical="center" wrapText="1"/>
    </x:xf>
    <x:xf numFmtId="0" fontId="8" fillId="6" borderId="45" xfId="0" applyNumberFormat="1" applyFont="1" applyFill="1" applyBorder="1" applyAlignment="1">
      <x:alignment horizontal="center" vertical="center" wrapText="1"/>
    </x:xf>
    <x:xf numFmtId="0" fontId="8" fillId="6" borderId="46" xfId="0" applyNumberFormat="1" applyFont="1" applyFill="1" applyBorder="1" applyAlignment="1">
      <x:alignment horizontal="center" vertical="center" wrapText="1"/>
    </x:xf>
    <x:xf numFmtId="0" fontId="8" fillId="6" borderId="47" xfId="0" applyNumberFormat="1" applyFont="1" applyFill="1" applyBorder="1" applyAlignment="1">
      <x:alignment horizontal="center" vertical="center" wrapText="1"/>
    </x:xf>
    <x:xf numFmtId="0" fontId="9" fillId="0" borderId="0" xfId="0" applyNumberFormat="1" applyFont="1" applyFill="1" applyBorder="1"/>
    <x:xf numFmtId="0" fontId="9" fillId="0" borderId="1" xfId="0" applyNumberFormat="1" applyFont="1" applyFill="1" applyBorder="1"/>
    <x:xf numFmtId="0" fontId="3" fillId="2" borderId="10" xfId="0" applyNumberFormat="1" applyFont="1" applyFill="1" applyBorder="1"/>
    <x:xf numFmtId="0" fontId="3" fillId="2" borderId="11" xfId="0" applyNumberFormat="1" applyFont="1" applyFill="1" applyBorder="1"/>
    <x:xf numFmtId="0" fontId="3" fillId="2" borderId="12" xfId="0" applyNumberFormat="1" applyFont="1" applyFill="1" applyBorder="1"/>
    <x:xf numFmtId="0" fontId="3" fillId="2" borderId="19" xfId="0" applyNumberFormat="1" applyFont="1" applyFill="1" applyBorder="1"/>
    <x:xf numFmtId="0" fontId="3" fillId="2" borderId="20" xfId="0" applyNumberFormat="1" applyFont="1" applyFill="1" applyBorder="1"/>
    <x:xf numFmtId="0" fontId="3" fillId="2" borderId="21" xfId="0" applyNumberFormat="1" applyFont="1" applyFill="1" applyBorder="1"/>
    <x:xf numFmtId="201" fontId="0" fillId="0" borderId="15" xfId="0" applyNumberFormat="1" applyFont="1" applyFill="1" applyBorder="1"/>
    <x:xf numFmtId="201" fontId="0" fillId="0" borderId="18" xfId="0" applyNumberFormat="1" applyFont="1" applyFill="1" applyBorder="1"/>
    <x:xf numFmtId="201" fontId="0" fillId="0" borderId="24" xfId="0" applyNumberFormat="1" applyFont="1" applyFill="1" applyBorder="1"/>
    <x:xf numFmtId="201" fontId="0" fillId="0" borderId="27" xfId="0" applyNumberFormat="1" applyFont="1" applyFill="1" applyBorder="1"/>
    <x:xf numFmtId="0" fontId="0" fillId="0" borderId="0" xfId="0" applyNumberFormat="1" applyFont="1" applyFill="1" applyBorder="1" applyAlignment="1">
      <x:alignment vertical="center"/>
    </x:xf>
    <x:xf numFmtId="0" fontId="5" fillId="4" borderId="0" xfId="0" applyNumberFormat="1" applyFont="1" applyFill="1" applyBorder="1" applyAlignment="1">
      <x:alignment horizontal="center" vertical="center"/>
    </x:xf>
    <x:xf numFmtId="0" fontId="6" fillId="5" borderId="28" xfId="0" applyNumberFormat="1" applyFont="1" applyFill="1" applyBorder="1" applyAlignment="1">
      <x:alignment horizontal="center" vertical="center"/>
    </x:xf>
    <x:xf numFmtId="0" fontId="0" fillId="5" borderId="29" xfId="0" applyNumberFormat="1" applyFont="1" applyFill="1" applyBorder="1" applyAlignment="1">
      <x:alignment vertical="center"/>
    </x:xf>
    <x:xf numFmtId="201" fontId="7" fillId="5" borderId="30" xfId="0" applyNumberFormat="1" applyFont="1" applyFill="1" applyBorder="1" applyAlignment="1">
      <x:alignment horizontal="center" vertical="center"/>
    </x:xf>
    <x:xf numFmtId="201" fontId="0" fillId="5" borderId="31" xfId="0" applyNumberFormat="1" applyFont="1" applyFill="1" applyBorder="1" applyAlignment="1">
      <x:alignment vertical="center"/>
    </x:xf>
    <x:xf numFmtId="203" fontId="7" fillId="5" borderId="30" xfId="0" applyNumberFormat="1" applyFont="1" applyFill="1" applyBorder="1" applyAlignment="1">
      <x:alignment horizontal="center" vertical="center"/>
    </x:xf>
    <x:xf numFmtId="203" fontId="0" fillId="5" borderId="31" xfId="0" applyNumberFormat="1" applyFont="1" applyFill="1" applyBorder="1" applyAlignment="1">
      <x:alignment vertical="center"/>
    </x:xf>
    <x:xf numFmtId="202" fontId="7" fillId="5" borderId="30" xfId="0" applyNumberFormat="1" applyFont="1" applyFill="1" applyBorder="1" applyAlignment="1">
      <x:alignment horizontal="center" vertical="center"/>
    </x:xf>
    <x:xf numFmtId="202" fontId="0" fillId="5" borderId="31" xfId="0" applyNumberFormat="1" applyFont="1" applyFill="1" applyBorder="1" applyAlignment="1">
      <x:alignment vertical="center"/>
    </x:xf>
    <x:xf numFmtId="204" fontId="7" fillId="5" borderId="30" xfId="0" applyNumberFormat="1" applyFont="1" applyFill="1" applyBorder="1" applyAlignment="1">
      <x:alignment horizontal="center" vertical="center"/>
    </x:xf>
    <x:xf numFmtId="204" fontId="0" fillId="5" borderId="31" xfId="0" applyNumberFormat="1" applyFont="1" applyFill="1" applyBorder="1" applyAlignment="1">
      <x:alignment vertical="center"/>
    </x:xf>
    <x:xf numFmtId="0" fontId="0" fillId="5" borderId="3" xfId="0" applyNumberFormat="1" applyFont="1" applyFill="1" applyBorder="1" applyAlignment="1">
      <x:alignment vertical="center"/>
    </x:xf>
    <x:xf numFmtId="0" fontId="0" fillId="5" borderId="2" xfId="0" applyNumberFormat="1" applyFont="1" applyFill="1" applyBorder="1" applyAlignment="1">
      <x:alignment vertical="center"/>
    </x:xf>
    <x:xf numFmtId="0" fontId="9" fillId="0" borderId="0" xfId="0" applyNumberFormat="1" applyFont="1" applyFill="1" applyBorder="1" applyAlignment="1">
      <x:alignment vertical="center"/>
    </x:xf>
    <x:xf numFmtId="0" fontId="3" fillId="2" borderId="10" xfId="0" applyNumberFormat="1" applyFont="1" applyFill="1" applyBorder="1" applyAlignment="1">
      <x:alignment vertical="center"/>
    </x:xf>
    <x:xf numFmtId="0" fontId="3" fillId="2" borderId="11" xfId="0" applyNumberFormat="1" applyFont="1" applyFill="1" applyBorder="1" applyAlignment="1">
      <x:alignment vertical="center"/>
    </x:xf>
    <x:xf numFmtId="0" fontId="3" fillId="2" borderId="12" xfId="0" applyNumberFormat="1" applyFont="1" applyFill="1" applyBorder="1" applyAlignment="1">
      <x:alignment vertical="center"/>
    </x:xf>
    <x:xf numFmtId="205" fontId="0" fillId="0" borderId="13" xfId="0" applyNumberFormat="1" applyFont="1" applyFill="1" applyBorder="1" applyAlignment="1">
      <x:alignment vertical="center"/>
    </x:xf>
    <x:xf numFmtId="204" fontId="0" fillId="0" borderId="15" xfId="0" applyNumberFormat="1" applyFont="1" applyFill="1" applyBorder="1" applyAlignment="1">
      <x:alignment vertical="center"/>
    </x:xf>
    <x:xf numFmtId="201" fontId="0" fillId="0" borderId="15" xfId="0" applyNumberFormat="1" applyFont="1" applyFill="1" applyBorder="1" applyAlignment="1">
      <x:alignment vertical="center"/>
    </x:xf>
    <x:xf numFmtId="205" fontId="0" fillId="0" borderId="16" xfId="0" applyNumberFormat="1" applyFont="1" applyFill="1" applyBorder="1" applyAlignment="1">
      <x:alignment vertical="center"/>
    </x:xf>
    <x:xf numFmtId="204" fontId="0" fillId="0" borderId="18" xfId="0" applyNumberFormat="1" applyFont="1" applyFill="1" applyBorder="1" applyAlignment="1">
      <x:alignment vertical="center"/>
    </x:xf>
    <x:xf numFmtId="201" fontId="0" fillId="0" borderId="18" xfId="0" applyNumberFormat="1" applyFont="1" applyFill="1" applyBorder="1" applyAlignment="1">
      <x:alignment vertical="center"/>
    </x:xf>
  </x:cellXfs>
  <x:cellStyles count="1">
    <x:cellStyle name="Normal" xfId="0"/>
  </x:cellStyles>
  <x:dxfs count="2"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139b6f493ce4420" /><Relationship Type="http://schemas.openxmlformats.org/officeDocument/2006/relationships/theme" Target="/xl/theme/theme1.xml" Id="R3a6599d0f9544d2a" /><Relationship Type="http://schemas.openxmlformats.org/officeDocument/2006/relationships/sharedStrings" Target="/xl/sharedStrings.xml" Id="Rb6d3b9fcfc9a48be" /><Relationship Type="http://schemas.openxmlformats.org/officeDocument/2006/relationships/worksheet" Target="/xl/worksheets/sheet1.xml" Id="R57b4b8ffcebf4807" /><Relationship Type="http://schemas.openxmlformats.org/officeDocument/2006/relationships/worksheet" Target="/xl/worksheets/sheet2.xml" Id="R06e6ee386465418d" /><Relationship Type="http://schemas.openxmlformats.org/officeDocument/2006/relationships/worksheet" Target="/xl/worksheets/sheet3.xml" Id="R20c49cc68d234cd8" /><Relationship Type="http://schemas.openxmlformats.org/officeDocument/2006/relationships/worksheet" Target="/xl/worksheets/sheet4.xml" Id="R60e50b80a4a14e6b" /><Relationship Type="http://schemas.openxmlformats.org/officeDocument/2006/relationships/worksheet" Target="/xl/worksheets/sheet5.xml" Id="R096cf6af7a9649dc" /><Relationship Type="http://schemas.openxmlformats.org/officeDocument/2006/relationships/worksheet" Target="/xl/worksheets/sheet6.xml" Id="Rae80bd24265a4cf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3b97cb0805914f7d" /><Relationship Type="http://schemas.openxmlformats.org/officeDocument/2006/relationships/chart" Target="/xl/drawings/charts/chart2.xml" Id="Rb546eb75fb6a4ef6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Monthly Reach &amp; Engagement Rate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Posts</c:v>
          </c:tx>
          <c:cat>
            <c:strRef>
              <c:f>'Dashboard'!$A$10:$A$14</c:f>
              <c:strCache>
                <c:ptCount val="0"/>
              </c:strCache>
            </c:strRef>
          </c:cat>
          <c:val>
            <c:numRef>
              <c:f>'Dashboard'!$B$10:$B$14</c:f>
              <c:numCache>
                <c:formatCode/>
                <c:ptCount val="0"/>
              </c:numCache>
            </c:numRef>
          </c:val>
          <c:smooth val="0"/>
        </c:ser>
        <c:ser>
          <c:idx val="1"/>
          <c:order val="1"/>
          <c:tx>
            <c:v>Reach</c:v>
          </c:tx>
          <c:cat>
            <c:strRef>
              <c:f>'Dashboard'!$A$10:$A$14</c:f>
              <c:strCache>
                <c:ptCount val="0"/>
              </c:strCache>
            </c:strRef>
          </c:cat>
          <c:val>
            <c:numRef>
              <c:f>'Dashboard'!$C$10:$C$14</c:f>
              <c:numCache>
                <c:formatCode/>
                <c:ptCount val="0"/>
              </c:numCache>
            </c:numRef>
          </c:val>
          <c:smooth val="0"/>
        </c:ser>
        <c:ser>
          <c:idx val="2"/>
          <c:order val="2"/>
          <c:tx>
            <c:v>Engagement</c:v>
          </c:tx>
          <c:cat>
            <c:strRef>
              <c:f>'Dashboard'!$A$10:$A$14</c:f>
              <c:strCache>
                <c:ptCount val="0"/>
              </c:strCache>
            </c:strRef>
          </c:cat>
          <c:val>
            <c:numRef>
              <c:f>'Dashboard'!$D$10:$D$14</c:f>
              <c:numCache>
                <c:formatCode/>
                <c:ptCount val="0"/>
              </c:numCache>
            </c:numRef>
          </c:val>
          <c:smooth val="0"/>
        </c:ser>
        <c:ser>
          <c:idx val="3"/>
          <c:order val="3"/>
          <c:tx>
            <c:v>Engagement Rate</c:v>
          </c:tx>
          <c:cat>
            <c:strRef>
              <c:f>'Dashboard'!$A$10:$A$14</c:f>
              <c:strCache>
                <c:ptCount val="0"/>
              </c:strCache>
            </c:strRef>
          </c:cat>
          <c:val>
            <c:numRef>
              <c:f>'Dashboard'!$E$10:$E$14</c:f>
              <c:numCache>
                <c:formatCode>0.00%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Content Performance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Posts</c:v>
          </c:tx>
          <c:cat>
            <c:strRef>
              <c:f>'Dashboard'!$K$10:$K$15</c:f>
              <c:strCache>
                <c:ptCount val="0"/>
              </c:strCache>
            </c:strRef>
          </c:cat>
          <c:val>
            <c:numRef>
              <c:f>'Dashboard'!$L$10:$L$15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Reach</c:v>
          </c:tx>
          <c:cat>
            <c:strRef>
              <c:f>'Dashboard'!$K$10:$K$15</c:f>
              <c:strCache>
                <c:ptCount val="0"/>
              </c:strCache>
            </c:strRef>
          </c:cat>
          <c:val>
            <c:numRef>
              <c:f>'Dashboard'!$M$10:$M$15</c:f>
              <c:numCache>
                <c:formatCode>#,##0</c:formatCode>
                <c:ptCount val="0"/>
              </c:numCache>
            </c:numRef>
          </c:val>
        </c:ser>
        <c:ser>
          <c:idx val="2"/>
          <c:order val="2"/>
          <c:tx>
            <c:v>Engagement</c:v>
          </c:tx>
          <c:cat>
            <c:strRef>
              <c:f>'Dashboard'!$K$10:$K$15</c:f>
              <c:strCache>
                <c:ptCount val="0"/>
              </c:strCache>
            </c:strRef>
          </c:cat>
          <c:val>
            <c:numRef>
              <c:f>'Dashboard'!$N$10:$N$15</c:f>
              <c:numCache>
                <c:formatCode>#,##0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16</xdr:row>
      <xdr:rowOff>0</xdr:rowOff>
    </xdr:from>
    <xdr:to>
      <xdr:col>7</xdr:col>
      <xdr:colOff>0</xdr:colOff>
      <xdr:row>32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b97cb0805914f7d"/>
        </a:graphicData>
      </a:graphic>
    </xdr:graphicFrame>
    <xdr:clientData/>
  </xdr:twoCellAnchor>
  <xdr:twoCellAnchor>
    <xdr:from>
      <xdr:col>7</xdr:col>
      <xdr:colOff>0</xdr:colOff>
      <xdr:row>16</xdr:row>
      <xdr:rowOff>0</xdr:rowOff>
    </xdr:from>
    <xdr:to>
      <xdr:col>14</xdr:col>
      <xdr:colOff>0</xdr:colOff>
      <xdr:row>32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546eb75fb6a4ef6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SocialMediaData" displayName="SocialMediaData" ref="A1:W181" headerRowCount="1">
  <x:tableColumns count="23">
    <x:tableColumn id="1" name="Post_ID"/>
    <x:tableColumn id="2" name="Date"/>
    <x:tableColumn id="3" name="Platform"/>
    <x:tableColumn id="4" name="Content_Type"/>
    <x:tableColumn id="5" name="Category"/>
    <x:tableColumn id="6" name="Campaign"/>
    <x:tableColumn id="7" name="Status"/>
    <x:tableColumn id="8" name="Post_Hour"/>
    <x:tableColumn id="9" name="Post_Title"/>
    <x:tableColumn id="10" name="Followers"/>
    <x:tableColumn id="11" name="Reach"/>
    <x:tableColumn id="12" name="Likes"/>
    <x:tableColumn id="13" name="Comments"/>
    <x:tableColumn id="14" name="Shares"/>
    <x:tableColumn id="15" name="Saves"/>
    <x:tableColumn id="16" name="Clicks"/>
    <x:tableColumn id="17" name="Ad_Spend"/>
    <x:tableColumn id="18" name="Revenue"/>
    <x:tableColumn id="19" name="Total_Engagement"/>
    <x:tableColumn id="20" name="Engagement_Rate"/>
    <x:tableColumn id="21" name="CTR"/>
    <x:tableColumn id="22" name="ROAS"/>
    <x:tableColumn id="23" name="Performance_Label"/>
  </x:tableColumns>
  <x:tableStyleInfo name="TableStyleMedium2" showRowStripes="1"/>
</x:table>
</file>

<file path=xl/tables/table2.xml><?xml version="1.0" encoding="utf-8"?>
<x:table xmlns:x="http://schemas.openxmlformats.org/spreadsheetml/2006/main" id="2" name="MonthlySummary" displayName="MonthlySummary" ref="A1:I6" headerRowCount="1">
  <x:tableColumns count="9">
    <x:tableColumn id="1" name="Month"/>
    <x:tableColumn id="2" name="Posts"/>
    <x:tableColumn id="3" name="Reach"/>
    <x:tableColumn id="4" name="Engagement"/>
    <x:tableColumn id="5" name="Engagement Rate"/>
    <x:tableColumn id="6" name="Clicks"/>
    <x:tableColumn id="7" name="Ad Spend"/>
    <x:tableColumn id="8" name="Revenue"/>
    <x:tableColumn id="9" name="ROAS"/>
  </x:tableColumns>
  <x:tableStyleInfo name="TableStyleMedium2" showRowStripes="1"/>
</x:table>
</file>

<file path=xl/tables/table3.xml><?xml version="1.0" encoding="utf-8"?>
<x:table xmlns:x="http://schemas.openxmlformats.org/spreadsheetml/2006/main" id="3" name="ContentSummary" displayName="ContentSummary" ref="A1:H7" headerRowCount="1">
  <x:tableColumns count="8">
    <x:tableColumn id="1" name="Content Type"/>
    <x:tableColumn id="2" name="Posts"/>
    <x:tableColumn id="3" name="Reach"/>
    <x:tableColumn id="4" name="Engagement"/>
    <x:tableColumn id="5" name="Engagement Rate"/>
    <x:tableColumn id="6" name="Clicks"/>
    <x:tableColumn id="7" name="Revenue"/>
    <x:tableColumn id="8" name="Avg ROA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f2251539e0734f50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59f19d6a2c6e4c12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cf64000fcc3d46ce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0cfd1e4e9a81401e" /></Relationships>
</file>

<file path=xl/worksheets/sheet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20" hidden="0" customWidth="1"/>
    <x:col min="14" max="14" width="20" hidden="0" customWidth="1"/>
  </x:cols>
  <x:sheetData>
    <x:row r="1" ht="34" customHeight="1">
      <x:c r="A1" s="126" t="str">
        <x:v>SOCIAL MEDIA ANALYTICS DASHBOARD</x:v>
      </x:c>
      <x:c r="B1" s="238"/>
      <x:c r="C1" s="238"/>
      <x:c r="D1" s="238"/>
      <x:c r="E1" s="238"/>
      <x:c r="F1" s="238"/>
      <x:c r="G1" s="238"/>
      <x:c r="H1" s="238"/>
      <x:c r="I1" s="238"/>
      <x:c r="J1" s="238"/>
      <x:c r="K1" s="238"/>
      <x:c r="L1" s="238"/>
      <x:c r="M1" s="238"/>
      <x:c r="N1" s="238"/>
    </x:row>
    <x:row r="2" ht="22" customHeight="1">
      <x:c r="A2" s="239" t="str">
        <x:v>Portfolio Excel | Dummy Dataset | KPI, Trend, Content Analysis, and AI-style Recommendation</x:v>
      </x:c>
      <x:c r="B2" s="238"/>
      <x:c r="C2" s="238"/>
      <x:c r="D2" s="238"/>
      <x:c r="E2" s="238"/>
      <x:c r="F2" s="238"/>
      <x:c r="G2" s="238"/>
      <x:c r="H2" s="238"/>
      <x:c r="I2" s="238"/>
      <x:c r="J2" s="238"/>
      <x:c r="K2" s="238"/>
      <x:c r="L2" s="238"/>
      <x:c r="M2" s="238"/>
      <x:c r="N2" s="238"/>
    </x:row>
    <x:row r="3">
      <x:c r="A3" s="238"/>
      <x:c r="B3" s="238"/>
      <x:c r="C3" s="238"/>
      <x:c r="D3" s="238"/>
      <x:c r="E3" s="238"/>
      <x:c r="F3" s="238"/>
      <x:c r="G3" s="238"/>
      <x:c r="H3" s="238"/>
      <x:c r="I3" s="238"/>
      <x:c r="J3" s="238"/>
      <x:c r="K3" s="238"/>
      <x:c r="L3" s="238"/>
      <x:c r="M3" s="238"/>
      <x:c r="N3" s="238"/>
    </x:row>
    <x:row r="4">
      <x:c r="A4" s="240" t="str">
        <x:v>Total Posts</x:v>
      </x:c>
      <x:c r="B4" s="241"/>
      <x:c r="C4" s="240" t="str">
        <x:v>Total Reach</x:v>
      </x:c>
      <x:c r="D4" s="241"/>
      <x:c r="E4" s="240" t="str">
        <x:v>Engagement Rate</x:v>
      </x:c>
      <x:c r="F4" s="241"/>
      <x:c r="G4" s="240" t="str">
        <x:v>Total Clicks</x:v>
      </x:c>
      <x:c r="H4" s="241"/>
      <x:c r="I4" s="240" t="str">
        <x:v>Revenue</x:v>
      </x:c>
      <x:c r="J4" s="241"/>
      <x:c r="K4" s="240" t="str">
        <x:v>ROAS</x:v>
      </x:c>
      <x:c r="L4" s="241"/>
      <x:c r="M4" s="194" t="str">
        <x:f>"AI-style Insight: "&amp;INDEX(Content_Summary!$A$2:$A$7,MATCH(MAX(Content_Summary!$E$2:$E$7),Content_Summary!$E$2:$E$7,0))&amp;" menjadi format konten dengan engagement rate tertinggi."</x:f>
        <x:v>AI-style Insight: Reels menjadi format konten dengan engagement rate tertinggi.</x:v>
      </x:c>
      <x:c r="N4" s="195"/>
    </x:row>
    <x:row r="5">
      <x:c r="A5" s="242" t="n">
        <x:f>COUNTIF(Raw_Data!$G:$G,"Published")</x:f>
        <x:v>149</x:v>
      </x:c>
      <x:c r="B5" s="243"/>
      <x:c r="C5" s="242" t="n">
        <x:f>SUMIFS(Raw_Data!$K:$K,Raw_Data!$G:$G,"Published")</x:f>
        <x:v>691384</x:v>
      </x:c>
      <x:c r="D5" s="243"/>
      <x:c r="E5" s="244" t="n">
        <x:f>IFERROR(SUMIFS(Raw_Data!$S:$S,Raw_Data!$G:$G,"Published")/SUMIFS(Raw_Data!$K:$K,Raw_Data!$G:$G,"Published"),0)</x:f>
        <x:v>0.07351197019311989</x:v>
      </x:c>
      <x:c r="F5" s="245"/>
      <x:c r="G5" s="242" t="n">
        <x:f>SUMIFS(Raw_Data!$P:$P,Raw_Data!$G:$G,"Published")</x:f>
        <x:v>15846</x:v>
      </x:c>
      <x:c r="H5" s="243"/>
      <x:c r="I5" s="246" t="n">
        <x:f>SUMIFS(Raw_Data!$R:$R,Raw_Data!$G:$G,"Published")</x:f>
        <x:v>65763000</x:v>
      </x:c>
      <x:c r="J5" s="247"/>
      <x:c r="K5" s="248" t="n">
        <x:f>IFERROR(SUMIFS(Raw_Data!$R:$R,Raw_Data!$G:$G,"Published")/SUMIFS(Raw_Data!$Q:$Q,Raw_Data!$G:$G,"Published"),0)</x:f>
        <x:v>9.898103552077062</x:v>
      </x:c>
      <x:c r="L5" s="249"/>
      <x:c r="M5" s="196"/>
      <x:c r="N5" s="197"/>
    </x:row>
    <x:row r="6">
      <x:c r="A6" s="250"/>
      <x:c r="B6" s="251"/>
      <x:c r="C6" s="250"/>
      <x:c r="D6" s="251"/>
      <x:c r="E6" s="250"/>
      <x:c r="F6" s="251"/>
      <x:c r="G6" s="250"/>
      <x:c r="H6" s="251"/>
      <x:c r="I6" s="250"/>
      <x:c r="J6" s="251"/>
      <x:c r="K6" s="250"/>
      <x:c r="L6" s="251"/>
      <x:c r="M6" s="198"/>
      <x:c r="N6" s="199"/>
    </x:row>
    <x:row r="7">
      <x:c r="A7" s="238"/>
      <x:c r="B7" s="238"/>
      <x:c r="C7" s="238"/>
      <x:c r="D7" s="238"/>
      <x:c r="E7" s="238"/>
      <x:c r="F7" s="238"/>
      <x:c r="G7" s="238"/>
      <x:c r="H7" s="238"/>
      <x:c r="I7" s="238"/>
      <x:c r="J7" s="238"/>
      <x:c r="K7" s="238"/>
      <x:c r="L7" s="238"/>
      <x:c r="M7" s="238"/>
      <x:c r="N7" s="238"/>
    </x:row>
    <x:row r="8">
      <x:c r="A8" s="252" t="str">
        <x:v>Monthly Performance</x:v>
      </x:c>
      <x:c r="B8" s="238"/>
      <x:c r="C8" s="238"/>
      <x:c r="D8" s="238"/>
      <x:c r="E8" s="238"/>
      <x:c r="F8" s="238"/>
      <x:c r="G8" s="238"/>
      <x:c r="H8" s="238"/>
      <x:c r="I8" s="238"/>
      <x:c r="J8" s="238"/>
      <x:c r="K8" s="252" t="str">
        <x:v>Content Performance</x:v>
      </x:c>
      <x:c r="L8" s="238"/>
      <x:c r="M8" s="238"/>
      <x:c r="N8" s="238"/>
    </x:row>
    <x:row r="9">
      <x:c r="A9" s="253" t="str">
        <x:f>Monthly_Summary!A1</x:f>
        <x:v>Month</x:v>
      </x:c>
      <x:c r="B9" s="254" t="str">
        <x:f>Monthly_Summary!B1</x:f>
        <x:v>Posts</x:v>
      </x:c>
      <x:c r="C9" s="254" t="str">
        <x:f>Monthly_Summary!C1</x:f>
        <x:v>Reach</x:v>
      </x:c>
      <x:c r="D9" s="254" t="str">
        <x:f>Monthly_Summary!D1</x:f>
        <x:v>Engagement</x:v>
      </x:c>
      <x:c r="E9" s="254" t="str">
        <x:f>Monthly_Summary!E1</x:f>
        <x:v>Engagement Rate</x:v>
      </x:c>
      <x:c r="F9" s="254" t="str">
        <x:f>Monthly_Summary!F1</x:f>
        <x:v>Clicks</x:v>
      </x:c>
      <x:c r="G9" s="254" t="str">
        <x:f>Monthly_Summary!G1</x:f>
        <x:v>Ad Spend</x:v>
      </x:c>
      <x:c r="H9" s="254" t="str">
        <x:f>Monthly_Summary!H1</x:f>
        <x:v>Revenue</x:v>
      </x:c>
      <x:c r="I9" s="255" t="str">
        <x:f>Monthly_Summary!I1</x:f>
        <x:v>ROAS</x:v>
      </x:c>
      <x:c r="J9" s="238"/>
      <x:c r="K9" s="253" t="str">
        <x:f>Content_Summary!A1</x:f>
        <x:v>Content Type</x:v>
      </x:c>
      <x:c r="L9" s="254" t="str">
        <x:f>Content_Summary!B1</x:f>
        <x:v>Posts</x:v>
      </x:c>
      <x:c r="M9" s="254" t="str">
        <x:f>Content_Summary!C1</x:f>
        <x:v>Reach</x:v>
      </x:c>
      <x:c r="N9" s="255" t="str">
        <x:f>Content_Summary!D1</x:f>
        <x:v>Engagement</x:v>
      </x:c>
    </x:row>
    <x:row r="10">
      <x:c r="A10" s="256" t="n">
        <x:f>Monthly_Summary!A2</x:f>
        <x:v>46023</x:v>
      </x:c>
      <x:c r="B10" s="73" t="n">
        <x:f>Monthly_Summary!B2</x:f>
        <x:v>25</x:v>
      </x:c>
      <x:c r="C10" s="73" t="n">
        <x:f>Monthly_Summary!C2</x:f>
        <x:v>122826</x:v>
      </x:c>
      <x:c r="D10" s="73" t="n">
        <x:f>Monthly_Summary!D2</x:f>
        <x:v>11000</x:v>
      </x:c>
      <x:c r="E10" s="76" t="n">
        <x:f>Monthly_Summary!E2</x:f>
        <x:v>0.08955758552749418</x:v>
      </x:c>
      <x:c r="F10" s="73" t="n">
        <x:f>Monthly_Summary!F2</x:f>
        <x:v>2339</x:v>
      </x:c>
      <x:c r="G10" s="75" t="n">
        <x:f>Monthly_Summary!G2</x:f>
        <x:v>1060000</x:v>
      </x:c>
      <x:c r="H10" s="75" t="n">
        <x:f>Monthly_Summary!H2</x:f>
        <x:v>10853000</x:v>
      </x:c>
      <x:c r="I10" s="257" t="n">
        <x:f>Monthly_Summary!I2</x:f>
        <x:v>10.238679245283018</x:v>
      </x:c>
      <x:c r="J10" s="238"/>
      <x:c r="K10" s="71" t="str">
        <x:f>Content_Summary!A2</x:f>
        <x:v>Carousel</x:v>
      </x:c>
      <x:c r="L10" s="73" t="n">
        <x:f>Content_Summary!B2</x:f>
        <x:v>17</x:v>
      </x:c>
      <x:c r="M10" s="74" t="n">
        <x:f>Content_Summary!C2</x:f>
        <x:v>85222</x:v>
      </x:c>
      <x:c r="N10" s="258" t="n">
        <x:f>Content_Summary!D2</x:f>
        <x:v>6462</x:v>
      </x:c>
    </x:row>
    <x:row r="11">
      <x:c r="A11" s="256" t="n">
        <x:f>Monthly_Summary!A3</x:f>
        <x:v>46054</x:v>
      </x:c>
      <x:c r="B11" s="73" t="n">
        <x:f>Monthly_Summary!B3</x:f>
        <x:v>41</x:v>
      </x:c>
      <x:c r="C11" s="73" t="n">
        <x:f>Monthly_Summary!C3</x:f>
        <x:v>163963</x:v>
      </x:c>
      <x:c r="D11" s="73" t="n">
        <x:f>Monthly_Summary!D3</x:f>
        <x:v>11745</x:v>
      </x:c>
      <x:c r="E11" s="76" t="n">
        <x:f>Monthly_Summary!E3</x:f>
        <x:v>0.0716320145398657</x:v>
      </x:c>
      <x:c r="F11" s="73" t="n">
        <x:f>Monthly_Summary!F3</x:f>
        <x:v>3747</x:v>
      </x:c>
      <x:c r="G11" s="75" t="n">
        <x:f>Monthly_Summary!G3</x:f>
        <x:v>2262000</x:v>
      </x:c>
      <x:c r="H11" s="75" t="n">
        <x:f>Monthly_Summary!H3</x:f>
        <x:v>15373000</x:v>
      </x:c>
      <x:c r="I11" s="257" t="n">
        <x:f>Monthly_Summary!I3</x:f>
        <x:v>6.796198054818745</x:v>
      </x:c>
      <x:c r="J11" s="238"/>
      <x:c r="K11" s="71" t="str">
        <x:f>Content_Summary!A3</x:f>
        <x:v>Reels</x:v>
      </x:c>
      <x:c r="L11" s="73" t="n">
        <x:f>Content_Summary!B3</x:f>
        <x:v>25</x:v>
      </x:c>
      <x:c r="M11" s="74" t="n">
        <x:f>Content_Summary!C3</x:f>
        <x:v>120466</x:v>
      </x:c>
      <x:c r="N11" s="258" t="n">
        <x:f>Content_Summary!D3</x:f>
        <x:v>11775</x:v>
      </x:c>
    </x:row>
    <x:row r="12">
      <x:c r="A12" s="256" t="n">
        <x:f>Monthly_Summary!A4</x:f>
        <x:v>46082</x:v>
      </x:c>
      <x:c r="B12" s="73" t="n">
        <x:f>Monthly_Summary!B4</x:f>
        <x:v>35</x:v>
      </x:c>
      <x:c r="C12" s="73" t="n">
        <x:f>Monthly_Summary!C4</x:f>
        <x:v>141771</x:v>
      </x:c>
      <x:c r="D12" s="73" t="n">
        <x:f>Monthly_Summary!D4</x:f>
        <x:v>9639</x:v>
      </x:c>
      <x:c r="E12" s="76" t="n">
        <x:f>Monthly_Summary!E4</x:f>
        <x:v>0.06798992741816028</x:v>
      </x:c>
      <x:c r="F12" s="73" t="n">
        <x:f>Monthly_Summary!F4</x:f>
        <x:v>3203</x:v>
      </x:c>
      <x:c r="G12" s="75" t="n">
        <x:f>Monthly_Summary!G4</x:f>
        <x:v>925000</x:v>
      </x:c>
      <x:c r="H12" s="75" t="n">
        <x:f>Monthly_Summary!H4</x:f>
        <x:v>12804000</x:v>
      </x:c>
      <x:c r="I12" s="257" t="n">
        <x:f>Monthly_Summary!I4</x:f>
        <x:v>13.842162162162163</x:v>
      </x:c>
      <x:c r="J12" s="238"/>
      <x:c r="K12" s="71" t="str">
        <x:f>Content_Summary!A4</x:f>
        <x:v>Short Video</x:v>
      </x:c>
      <x:c r="L12" s="73" t="n">
        <x:f>Content_Summary!B4</x:f>
        <x:v>21</x:v>
      </x:c>
      <x:c r="M12" s="74" t="n">
        <x:f>Content_Summary!C4</x:f>
        <x:v>93603</x:v>
      </x:c>
      <x:c r="N12" s="258" t="n">
        <x:f>Content_Summary!D4</x:f>
        <x:v>8801</x:v>
      </x:c>
    </x:row>
    <x:row r="13">
      <x:c r="A13" s="256" t="n">
        <x:f>Monthly_Summary!A5</x:f>
        <x:v>46113</x:v>
      </x:c>
      <x:c r="B13" s="73" t="n">
        <x:f>Monthly_Summary!B5</x:f>
        <x:v>35</x:v>
      </x:c>
      <x:c r="C13" s="73" t="n">
        <x:f>Monthly_Summary!C5</x:f>
        <x:v>194151</x:v>
      </x:c>
      <x:c r="D13" s="73" t="n">
        <x:f>Monthly_Summary!D5</x:f>
        <x:v>13783</x:v>
      </x:c>
      <x:c r="E13" s="76" t="n">
        <x:f>Monthly_Summary!E5</x:f>
        <x:v>0.0709911357654609</x:v>
      </x:c>
      <x:c r="F13" s="73" t="n">
        <x:f>Monthly_Summary!F5</x:f>
        <x:v>4576</x:v>
      </x:c>
      <x:c r="G13" s="75" t="n">
        <x:f>Monthly_Summary!G5</x:f>
        <x:v>1550000</x:v>
      </x:c>
      <x:c r="H13" s="75" t="n">
        <x:f>Monthly_Summary!H5</x:f>
        <x:v>17723000</x:v>
      </x:c>
      <x:c r="I13" s="257" t="n">
        <x:f>Monthly_Summary!I5</x:f>
        <x:v>11.434193548387096</x:v>
      </x:c>
      <x:c r="J13" s="238"/>
      <x:c r="K13" s="71" t="str">
        <x:f>Content_Summary!A5</x:f>
        <x:v>Photo</x:v>
      </x:c>
      <x:c r="L13" s="73" t="n">
        <x:f>Content_Summary!B5</x:f>
        <x:v>28</x:v>
      </x:c>
      <x:c r="M13" s="74" t="n">
        <x:f>Content_Summary!C5</x:f>
        <x:v>129748</x:v>
      </x:c>
      <x:c r="N13" s="258" t="n">
        <x:f>Content_Summary!D5</x:f>
        <x:v>7276</x:v>
      </x:c>
    </x:row>
    <x:row r="14">
      <x:c r="A14" s="259" t="n">
        <x:f>Monthly_Summary!A6</x:f>
        <x:v>46143</x:v>
      </x:c>
      <x:c r="B14" s="81" t="n">
        <x:f>Monthly_Summary!B6</x:f>
        <x:v>13</x:v>
      </x:c>
      <x:c r="C14" s="81" t="n">
        <x:f>Monthly_Summary!C6</x:f>
        <x:v>68673</x:v>
      </x:c>
      <x:c r="D14" s="81" t="n">
        <x:f>Monthly_Summary!D6</x:f>
        <x:v>4658</x:v>
      </x:c>
      <x:c r="E14" s="84" t="n">
        <x:f>Monthly_Summary!E6</x:f>
        <x:v>0.06782869541158826</x:v>
      </x:c>
      <x:c r="F14" s="81" t="n">
        <x:f>Monthly_Summary!F6</x:f>
        <x:v>1981</x:v>
      </x:c>
      <x:c r="G14" s="83" t="n">
        <x:f>Monthly_Summary!G6</x:f>
        <x:v>847000</x:v>
      </x:c>
      <x:c r="H14" s="83" t="n">
        <x:f>Monthly_Summary!H6</x:f>
        <x:v>9010000</x:v>
      </x:c>
      <x:c r="I14" s="260" t="n">
        <x:f>Monthly_Summary!I6</x:f>
        <x:v>10.63754427390791</x:v>
      </x:c>
      <x:c r="J14" s="238"/>
      <x:c r="K14" s="71" t="str">
        <x:f>Content_Summary!A6</x:f>
        <x:v>Story</x:v>
      </x:c>
      <x:c r="L14" s="73" t="n">
        <x:f>Content_Summary!B6</x:f>
        <x:v>26</x:v>
      </x:c>
      <x:c r="M14" s="74" t="n">
        <x:f>Content_Summary!C6</x:f>
        <x:v>123574</x:v>
      </x:c>
      <x:c r="N14" s="258" t="n">
        <x:f>Content_Summary!D6</x:f>
        <x:v>5438</x:v>
      </x:c>
    </x:row>
    <x:row r="15">
      <x:c r="A15" s="238"/>
      <x:c r="B15" s="238"/>
      <x:c r="C15" s="238"/>
      <x:c r="D15" s="238"/>
      <x:c r="E15" s="238"/>
      <x:c r="F15" s="238"/>
      <x:c r="G15" s="238"/>
      <x:c r="H15" s="238"/>
      <x:c r="I15" s="238"/>
      <x:c r="J15" s="238"/>
      <x:c r="K15" s="79" t="str">
        <x:f>Content_Summary!A7</x:f>
        <x:v>Live</x:v>
      </x:c>
      <x:c r="L15" s="81" t="n">
        <x:f>Content_Summary!B7</x:f>
        <x:v>32</x:v>
      </x:c>
      <x:c r="M15" s="82" t="n">
        <x:f>Content_Summary!C7</x:f>
        <x:v>138771</x:v>
      </x:c>
      <x:c r="N15" s="261" t="n">
        <x:f>Content_Summary!D7</x:f>
        <x:v>11073</x:v>
      </x:c>
    </x:row>
    <x:row r="16">
      <x:c r="A16" s="238"/>
      <x:c r="B16" s="238"/>
      <x:c r="C16" s="238"/>
      <x:c r="D16" s="238"/>
      <x:c r="E16" s="238"/>
      <x:c r="F16" s="238"/>
      <x:c r="G16" s="238"/>
      <x:c r="H16" s="238"/>
      <x:c r="I16" s="238"/>
      <x:c r="J16" s="238"/>
      <x:c r="K16" s="238"/>
      <x:c r="L16" s="238"/>
      <x:c r="M16" s="238"/>
      <x:c r="N16" s="238"/>
    </x:row>
    <x:row r="17">
      <x:c r="A17" s="238"/>
      <x:c r="B17" s="238"/>
      <x:c r="C17" s="238"/>
      <x:c r="D17" s="238"/>
      <x:c r="E17" s="238"/>
      <x:c r="F17" s="238"/>
      <x:c r="G17" s="238"/>
      <x:c r="H17" s="238"/>
      <x:c r="I17" s="238"/>
      <x:c r="J17" s="238"/>
      <x:c r="K17" s="238"/>
      <x:c r="L17" s="238"/>
      <x:c r="M17" s="238"/>
      <x:c r="N17" s="238"/>
    </x:row>
    <x:row r="18">
      <x:c r="A18" s="238"/>
      <x:c r="B18" s="238"/>
      <x:c r="C18" s="238"/>
      <x:c r="D18" s="238"/>
      <x:c r="E18" s="238"/>
      <x:c r="F18" s="238"/>
      <x:c r="G18" s="238"/>
      <x:c r="H18" s="238"/>
      <x:c r="I18" s="238"/>
      <x:c r="J18" s="238"/>
      <x:c r="K18" s="238"/>
      <x:c r="L18" s="238"/>
      <x:c r="M18" s="238"/>
      <x:c r="N18" s="238"/>
    </x:row>
    <x:row r="19">
      <x:c r="A19" s="238"/>
      <x:c r="B19" s="238"/>
      <x:c r="C19" s="238"/>
      <x:c r="D19" s="238"/>
      <x:c r="E19" s="238"/>
      <x:c r="F19" s="238"/>
      <x:c r="G19" s="238"/>
      <x:c r="H19" s="238"/>
      <x:c r="I19" s="238"/>
      <x:c r="J19" s="238"/>
      <x:c r="K19" s="238"/>
      <x:c r="L19" s="238"/>
      <x:c r="M19" s="238"/>
      <x:c r="N19" s="238"/>
    </x:row>
    <x:row r="20">
      <x:c r="A20" s="238"/>
      <x:c r="B20" s="238"/>
      <x:c r="C20" s="238"/>
      <x:c r="D20" s="238"/>
      <x:c r="E20" s="238"/>
      <x:c r="F20" s="238"/>
      <x:c r="G20" s="238"/>
      <x:c r="H20" s="238"/>
      <x:c r="I20" s="238"/>
      <x:c r="J20" s="238"/>
      <x:c r="K20" s="238"/>
      <x:c r="L20" s="238"/>
      <x:c r="M20" s="238"/>
      <x:c r="N20" s="238"/>
    </x:row>
    <x:row r="21">
      <x:c r="A21" s="238"/>
      <x:c r="B21" s="238"/>
      <x:c r="C21" s="238"/>
      <x:c r="D21" s="238"/>
      <x:c r="E21" s="238"/>
      <x:c r="F21" s="238"/>
      <x:c r="G21" s="238"/>
      <x:c r="H21" s="238"/>
      <x:c r="I21" s="238"/>
      <x:c r="J21" s="238"/>
      <x:c r="K21" s="238"/>
      <x:c r="L21" s="238"/>
      <x:c r="M21" s="238"/>
      <x:c r="N21" s="238"/>
    </x:row>
    <x:row r="22">
      <x:c r="A22" s="238"/>
      <x:c r="B22" s="238"/>
      <x:c r="C22" s="238"/>
      <x:c r="D22" s="238"/>
      <x:c r="E22" s="238"/>
      <x:c r="F22" s="238"/>
      <x:c r="G22" s="238"/>
      <x:c r="H22" s="238"/>
      <x:c r="I22" s="238"/>
      <x:c r="J22" s="238"/>
      <x:c r="K22" s="238"/>
      <x:c r="L22" s="238"/>
      <x:c r="M22" s="238"/>
      <x:c r="N22" s="238"/>
    </x:row>
    <x:row r="23">
      <x:c r="A23" s="238"/>
      <x:c r="B23" s="238"/>
      <x:c r="C23" s="238"/>
      <x:c r="D23" s="238"/>
      <x:c r="E23" s="238"/>
      <x:c r="F23" s="238"/>
      <x:c r="G23" s="238"/>
      <x:c r="H23" s="238"/>
      <x:c r="I23" s="238"/>
      <x:c r="J23" s="238"/>
      <x:c r="K23" s="238"/>
      <x:c r="L23" s="238"/>
      <x:c r="M23" s="238"/>
      <x:c r="N23" s="238"/>
    </x:row>
    <x:row r="24">
      <x:c r="A24" s="238"/>
      <x:c r="B24" s="238"/>
      <x:c r="C24" s="238"/>
      <x:c r="D24" s="238"/>
      <x:c r="E24" s="238"/>
      <x:c r="F24" s="238"/>
      <x:c r="G24" s="238"/>
      <x:c r="H24" s="238"/>
      <x:c r="I24" s="238"/>
      <x:c r="J24" s="238"/>
      <x:c r="K24" s="238"/>
      <x:c r="L24" s="238"/>
      <x:c r="M24" s="238"/>
      <x:c r="N24" s="238"/>
    </x:row>
    <x:row r="25">
      <x:c r="A25" s="238"/>
      <x:c r="B25" s="238"/>
      <x:c r="C25" s="238"/>
      <x:c r="D25" s="238"/>
      <x:c r="E25" s="238"/>
      <x:c r="F25" s="238"/>
      <x:c r="G25" s="238"/>
      <x:c r="H25" s="238"/>
      <x:c r="I25" s="238"/>
      <x:c r="J25" s="238"/>
      <x:c r="K25" s="238"/>
      <x:c r="L25" s="238"/>
      <x:c r="M25" s="238"/>
      <x:c r="N25" s="238"/>
    </x:row>
    <x:row r="26">
      <x:c r="A26" s="238"/>
      <x:c r="B26" s="238"/>
      <x:c r="C26" s="238"/>
      <x:c r="D26" s="238"/>
      <x:c r="E26" s="238"/>
      <x:c r="F26" s="238"/>
      <x:c r="G26" s="238"/>
      <x:c r="H26" s="238"/>
      <x:c r="I26" s="238"/>
      <x:c r="J26" s="238"/>
      <x:c r="K26" s="238"/>
      <x:c r="L26" s="238"/>
      <x:c r="M26" s="238"/>
      <x:c r="N26" s="238"/>
    </x:row>
    <x:row r="27">
      <x:c r="A27" s="238"/>
      <x:c r="B27" s="238"/>
      <x:c r="C27" s="238"/>
      <x:c r="D27" s="238"/>
      <x:c r="E27" s="238"/>
      <x:c r="F27" s="238"/>
      <x:c r="G27" s="238"/>
      <x:c r="H27" s="238"/>
      <x:c r="I27" s="238"/>
      <x:c r="J27" s="238"/>
      <x:c r="K27" s="238"/>
      <x:c r="L27" s="238"/>
      <x:c r="M27" s="238"/>
      <x:c r="N27" s="238"/>
    </x:row>
    <x:row r="28">
      <x:c r="A28" s="238"/>
      <x:c r="B28" s="238"/>
      <x:c r="C28" s="238"/>
      <x:c r="D28" s="238"/>
      <x:c r="E28" s="238"/>
      <x:c r="F28" s="238"/>
      <x:c r="G28" s="238"/>
      <x:c r="H28" s="238"/>
      <x:c r="I28" s="238"/>
      <x:c r="J28" s="238"/>
      <x:c r="K28" s="238"/>
      <x:c r="L28" s="238"/>
      <x:c r="M28" s="238"/>
      <x:c r="N28" s="238"/>
    </x:row>
    <x:row r="29">
      <x:c r="A29" s="238"/>
      <x:c r="B29" s="238"/>
      <x:c r="C29" s="238"/>
      <x:c r="D29" s="238"/>
      <x:c r="E29" s="238"/>
      <x:c r="F29" s="238"/>
      <x:c r="G29" s="238"/>
      <x:c r="H29" s="238"/>
      <x:c r="I29" s="238"/>
      <x:c r="J29" s="238"/>
      <x:c r="K29" s="238"/>
      <x:c r="L29" s="238"/>
      <x:c r="M29" s="238"/>
      <x:c r="N29" s="238"/>
    </x:row>
    <x:row r="30">
      <x:c r="A30" s="238"/>
      <x:c r="B30" s="238"/>
      <x:c r="C30" s="238"/>
      <x:c r="D30" s="238"/>
      <x:c r="E30" s="238"/>
      <x:c r="F30" s="238"/>
      <x:c r="G30" s="238"/>
      <x:c r="H30" s="238"/>
      <x:c r="I30" s="238"/>
      <x:c r="J30" s="238"/>
      <x:c r="K30" s="238"/>
      <x:c r="L30" s="238"/>
      <x:c r="M30" s="238"/>
      <x:c r="N30" s="238"/>
    </x:row>
  </x:sheetData>
  <x:mergeCells>
    <x:mergeCell ref="A1:N1"/>
    <x:mergeCell ref="A2:N2"/>
    <x:mergeCell ref="A4:B6"/>
    <x:mergeCell ref="C4:D6"/>
    <x:mergeCell ref="E4:F6"/>
    <x:mergeCell ref="G4:H6"/>
    <x:mergeCell ref="I4:J6"/>
    <x:mergeCell ref="K4:L6"/>
    <x:mergeCell ref="M4:N6"/>
  </x:mergeCells>
  <x:pageMargins left="0.7" right="0.7" top="0.75" bottom="0.75" header="0.3" footer="0.3"/>
  <x:drawing xmlns:r="http://schemas.openxmlformats.org/officeDocument/2006/relationships" r:id="Rf2251539e0734f50"/>
</x:worksheet>
</file>

<file path=xl/worksheets/sheet2.xml><?xml version="1.0" encoding="utf-8"?>
<x:worksheet xmlns:x="http://schemas.openxmlformats.org/spreadsheetml/2006/main">
  <x:sheetFormatPr defaultRowHeight="15"/>
  <x:cols>
    <x:col min="1" max="1" width="6.190000057220459" hidden="0" customWidth="1"/>
    <x:col min="2" max="2" width="9.149999618530273" hidden="0" customWidth="1"/>
    <x:col min="3" max="3" width="7.940000057220459" hidden="0" customWidth="1"/>
    <x:col min="4" max="4" width="11.3100004196167" hidden="0" customWidth="1"/>
    <x:col min="5" max="5" width="14.130000114440918" hidden="0" customWidth="1"/>
    <x:col min="6" max="6" width="13.729999542236328" hidden="0" customWidth="1"/>
    <x:col min="7" max="7" width="8.210000038146973" hidden="0" customWidth="1"/>
    <x:col min="8" max="8" width="8.479999542236328" hidden="0" customWidth="1"/>
    <x:col min="9" max="9" width="28" hidden="0" customWidth="1"/>
    <x:col min="10" max="10" width="7.809999942779541" hidden="0" customWidth="1"/>
    <x:col min="11" max="11" width="5.380000114440918" hidden="0" customWidth="1"/>
    <x:col min="12" max="12" width="3.9000000953674316" hidden="0" customWidth="1"/>
    <x:col min="13" max="13" width="8.75" hidden="0" customWidth="1"/>
    <x:col min="14" max="14" width="5.380000114440918" hidden="0" customWidth="1"/>
    <x:col min="15" max="15" width="4.440000057220459" hidden="0" customWidth="1"/>
    <x:col min="16" max="16" width="4.440000057220459" hidden="0" customWidth="1"/>
    <x:col min="17" max="17" width="8.479999542236328" hidden="0" customWidth="1"/>
    <x:col min="18" max="18" width="9.960000038146973" hidden="0" customWidth="1"/>
    <x:col min="19" max="19" width="15.069999694824219" hidden="0" customWidth="1"/>
    <x:col min="20" max="20" width="14.800000190734863" hidden="0" customWidth="1"/>
    <x:col min="21" max="21" width="4.849999904632568" hidden="0" customWidth="1"/>
    <x:col min="22" max="22" width="5.25" hidden="0" customWidth="1"/>
    <x:col min="23" max="23" width="15.75" hidden="0" customWidth="1"/>
  </x:cols>
  <x:sheetData>
    <x:row r="1">
      <x:c r="A1" s="68" t="str">
        <x:v>Post_ID</x:v>
      </x:c>
      <x:c r="B1" s="69" t="str">
        <x:v>Date</x:v>
      </x:c>
      <x:c r="C1" s="69" t="str">
        <x:v>Platform</x:v>
      </x:c>
      <x:c r="D1" s="69" t="str">
        <x:v>Content_Type</x:v>
      </x:c>
      <x:c r="E1" s="69" t="str">
        <x:v>Category</x:v>
      </x:c>
      <x:c r="F1" s="69" t="str">
        <x:v>Campaign</x:v>
      </x:c>
      <x:c r="G1" s="69" t="str">
        <x:v>Status</x:v>
      </x:c>
      <x:c r="H1" s="69" t="str">
        <x:v>Post_Hour</x:v>
      </x:c>
      <x:c r="I1" s="69" t="str">
        <x:v>Post_Title</x:v>
      </x:c>
      <x:c r="J1" s="69" t="str">
        <x:v>Followers</x:v>
      </x:c>
      <x:c r="K1" s="69" t="str">
        <x:v>Reach</x:v>
      </x:c>
      <x:c r="L1" s="69" t="str">
        <x:v>Likes</x:v>
      </x:c>
      <x:c r="M1" s="69" t="str">
        <x:v>Comments</x:v>
      </x:c>
      <x:c r="N1" s="69" t="str">
        <x:v>Shares</x:v>
      </x:c>
      <x:c r="O1" s="69" t="str">
        <x:v>Saves</x:v>
      </x:c>
      <x:c r="P1" s="69" t="str">
        <x:v>Clicks</x:v>
      </x:c>
      <x:c r="Q1" s="69" t="str">
        <x:v>Ad_Spend</x:v>
      </x:c>
      <x:c r="R1" s="69" t="str">
        <x:v>Revenue</x:v>
      </x:c>
      <x:c r="S1" s="69" t="str">
        <x:v>Total_Engagement</x:v>
      </x:c>
      <x:c r="T1" s="69" t="str">
        <x:v>Engagement_Rate</x:v>
      </x:c>
      <x:c r="U1" s="69" t="str">
        <x:v>CTR</x:v>
      </x:c>
      <x:c r="V1" s="69" t="str">
        <x:v>ROAS</x:v>
      </x:c>
      <x:c r="W1" s="70" t="str">
        <x:v>Performance_Label</x:v>
      </x:c>
    </x:row>
    <x:row r="2">
      <x:c r="A2" s="71" t="str">
        <x:v>P1001</x:v>
      </x:c>
      <x:c r="B2" s="72" t="n">
        <x:v>46081</x:v>
      </x:c>
      <x:c r="C2" s="73" t="str">
        <x:v>TikTok</x:v>
      </x:c>
      <x:c r="D2" s="73" t="str">
        <x:v>Photo</x:v>
      </x:c>
      <x:c r="E2" s="73" t="str">
        <x:v>Promo</x:v>
      </x:c>
      <x:c r="F2" s="73" t="str">
        <x:v>Launch</x:v>
      </x:c>
      <x:c r="G2" s="73" t="str">
        <x:v>Published</x:v>
      </x:c>
      <x:c r="H2" s="73" t="n">
        <x:v>9</x:v>
      </x:c>
      <x:c r="I2" s="73" t="str">
        <x:v>Promo Photo #1</x:v>
      </x:c>
      <x:c r="J2" s="74" t="n">
        <x:v>21260</x:v>
      </x:c>
      <x:c r="K2" s="74" t="n">
        <x:v>5979</x:v>
      </x:c>
      <x:c r="L2" s="74" t="n">
        <x:v>261</x:v>
      </x:c>
      <x:c r="M2" s="74" t="n">
        <x:v>31</x:v>
      </x:c>
      <x:c r="N2" s="74" t="n">
        <x:v>41</x:v>
      </x:c>
      <x:c r="O2" s="74" t="n">
        <x:v>49</x:v>
      </x:c>
      <x:c r="P2" s="74" t="n">
        <x:v>60</x:v>
      </x:c>
      <x:c r="Q2" s="75" t="n">
        <x:v>0</x:v>
      </x:c>
      <x:c r="R2" s="75" t="n">
        <x:v>90000</x:v>
      </x:c>
      <x:c r="S2" s="74" t="n">
        <x:f>L2+M2+N2+O2</x:f>
        <x:v>382</x:v>
      </x:c>
      <x:c r="T2" s="76" t="n">
        <x:f>IFERROR(S2/K2,0)</x:f>
        <x:v>0.06389028265596254</x:v>
      </x:c>
      <x:c r="U2" s="76" t="n">
        <x:f>IFERROR(P2/K2,0)</x:f>
        <x:v>0.010035122930255895</x:v>
      </x:c>
      <x:c r="V2" s="77" t="n">
        <x:f>IFERROR(R2/Q2,0)</x:f>
        <x:v>0</x:v>
      </x:c>
      <x:c r="W2" s="78" t="str">
        <x:f>IF(T2&gt;=0.08,"High",IF(T2&gt;=0.04,"Medium","Low"))</x:f>
        <x:v>Medium</x:v>
      </x:c>
    </x:row>
    <x:row r="3">
      <x:c r="A3" s="71" t="str">
        <x:v>P1002</x:v>
      </x:c>
      <x:c r="B3" s="72" t="n">
        <x:v>46082</x:v>
      </x:c>
      <x:c r="C3" s="73" t="str">
        <x:v>YouTube</x:v>
      </x:c>
      <x:c r="D3" s="73" t="str">
        <x:v>Live</x:v>
      </x:c>
      <x:c r="E3" s="73" t="str">
        <x:v>Behind The Scene</x:v>
      </x:c>
      <x:c r="F3" s="73" t="str">
        <x:v>Community</x:v>
      </x:c>
      <x:c r="G3" s="73" t="str">
        <x:v>Published</x:v>
      </x:c>
      <x:c r="H3" s="73" t="n">
        <x:v>18</x:v>
      </x:c>
      <x:c r="I3" s="73" t="str">
        <x:v>Behind The Scene Live #2</x:v>
      </x:c>
      <x:c r="J3" s="74" t="n">
        <x:v>8665</x:v>
      </x:c>
      <x:c r="K3" s="74" t="n">
        <x:v>3507</x:v>
      </x:c>
      <x:c r="L3" s="74" t="n">
        <x:v>90</x:v>
      </x:c>
      <x:c r="M3" s="74" t="n">
        <x:v>39</x:v>
      </x:c>
      <x:c r="N3" s="74" t="n">
        <x:v>29</x:v>
      </x:c>
      <x:c r="O3" s="74" t="n">
        <x:v>64</x:v>
      </x:c>
      <x:c r="P3" s="74" t="n">
        <x:v>24</x:v>
      </x:c>
      <x:c r="Q3" s="75" t="n">
        <x:v>59000</x:v>
      </x:c>
      <x:c r="R3" s="75" t="n">
        <x:v>155000</x:v>
      </x:c>
      <x:c r="S3" s="74" t="n">
        <x:f>L3+M3+N3+O3</x:f>
        <x:v>222</x:v>
      </x:c>
      <x:c r="T3" s="76" t="n">
        <x:f>IFERROR(S3/K3,0)</x:f>
        <x:v>0.06330196749358426</x:v>
      </x:c>
      <x:c r="U3" s="76" t="n">
        <x:f>IFERROR(P3/K3,0)</x:f>
        <x:v>0.006843455945252352</x:v>
      </x:c>
      <x:c r="V3" s="77" t="n">
        <x:f>IFERROR(R3/Q3,0)</x:f>
        <x:v>2.6271186440677967</x:v>
      </x:c>
      <x:c r="W3" s="78" t="str">
        <x:f>IF(T3&gt;=0.08,"High",IF(T3&gt;=0.04,"Medium","Low"))</x:f>
        <x:v>Medium</x:v>
      </x:c>
    </x:row>
    <x:row r="4">
      <x:c r="A4" s="71" t="str">
        <x:v>P1003</x:v>
      </x:c>
      <x:c r="B4" s="72" t="n">
        <x:v>46155</x:v>
      </x:c>
      <x:c r="C4" s="73" t="str">
        <x:v>Facebook</x:v>
      </x:c>
      <x:c r="D4" s="73" t="str">
        <x:v>Story</x:v>
      </x:c>
      <x:c r="E4" s="73" t="str">
        <x:v>Promo</x:v>
      </x:c>
      <x:c r="F4" s="73" t="str">
        <x:v>Community</x:v>
      </x:c>
      <x:c r="G4" s="73" t="str">
        <x:v>Published</x:v>
      </x:c>
      <x:c r="H4" s="73" t="n">
        <x:v>8</x:v>
      </x:c>
      <x:c r="I4" s="73" t="str">
        <x:v>Promo Story #3</x:v>
      </x:c>
      <x:c r="J4" s="74" t="n">
        <x:v>7901</x:v>
      </x:c>
      <x:c r="K4" s="74" t="n">
        <x:v>4081</x:v>
      </x:c>
      <x:c r="L4" s="74" t="n">
        <x:v>116</x:v>
      </x:c>
      <x:c r="M4" s="74" t="n">
        <x:v>20</x:v>
      </x:c>
      <x:c r="N4" s="74" t="n">
        <x:v>22</x:v>
      </x:c>
      <x:c r="O4" s="74" t="n">
        <x:v>30</x:v>
      </x:c>
      <x:c r="P4" s="74" t="n">
        <x:v>141</x:v>
      </x:c>
      <x:c r="Q4" s="75" t="n">
        <x:v>40000</x:v>
      </x:c>
      <x:c r="R4" s="75" t="n">
        <x:v>662000</x:v>
      </x:c>
      <x:c r="S4" s="74" t="n">
        <x:f>L4+M4+N4+O4</x:f>
        <x:v>188</x:v>
      </x:c>
      <x:c r="T4" s="76" t="n">
        <x:f>IFERROR(S4/K4,0)</x:f>
        <x:v>0.046067140406763046</x:v>
      </x:c>
      <x:c r="U4" s="76" t="n">
        <x:f>IFERROR(P4/K4,0)</x:f>
        <x:v>0.034550355305072285</x:v>
      </x:c>
      <x:c r="V4" s="77" t="n">
        <x:f>IFERROR(R4/Q4,0)</x:f>
        <x:v>16.55</x:v>
      </x:c>
      <x:c r="W4" s="78" t="str">
        <x:f>IF(T4&gt;=0.08,"High",IF(T4&gt;=0.04,"Medium","Low"))</x:f>
        <x:v>Medium</x:v>
      </x:c>
    </x:row>
    <x:row r="5">
      <x:c r="A5" s="71" t="str">
        <x:v>P1004</x:v>
      </x:c>
      <x:c r="B5" s="72" t="n">
        <x:v>46103</x:v>
      </x:c>
      <x:c r="C5" s="73" t="str">
        <x:v>YouTube</x:v>
      </x:c>
      <x:c r="D5" s="73" t="str">
        <x:v>Live</x:v>
      </x:c>
      <x:c r="E5" s="73" t="str">
        <x:v>Testimonial</x:v>
      </x:c>
      <x:c r="F5" s="73" t="str">
        <x:v>Community</x:v>
      </x:c>
      <x:c r="G5" s="73" t="str">
        <x:v>Published</x:v>
      </x:c>
      <x:c r="H5" s="73" t="n">
        <x:v>13</x:v>
      </x:c>
      <x:c r="I5" s="73" t="str">
        <x:v>Testimonial Live #4</x:v>
      </x:c>
      <x:c r="J5" s="74" t="n">
        <x:v>8815</x:v>
      </x:c>
      <x:c r="K5" s="74" t="n">
        <x:v>3528</x:v>
      </x:c>
      <x:c r="L5" s="74" t="n">
        <x:v>132</x:v>
      </x:c>
      <x:c r="M5" s="74" t="n">
        <x:v>33</x:v>
      </x:c>
      <x:c r="N5" s="74" t="n">
        <x:v>57</x:v>
      </x:c>
      <x:c r="O5" s="74" t="n">
        <x:v>67</x:v>
      </x:c>
      <x:c r="P5" s="74" t="n">
        <x:v>129</x:v>
      </x:c>
      <x:c r="Q5" s="75" t="n">
        <x:v>0</x:v>
      </x:c>
      <x:c r="R5" s="75" t="n">
        <x:v>373000</x:v>
      </x:c>
      <x:c r="S5" s="74" t="n">
        <x:f>L5+M5+N5+O5</x:f>
        <x:v>289</x:v>
      </x:c>
      <x:c r="T5" s="76" t="n">
        <x:f>IFERROR(S5/K5,0)</x:f>
        <x:v>0.08191609977324263</x:v>
      </x:c>
      <x:c r="U5" s="76" t="n">
        <x:f>IFERROR(P5/K5,0)</x:f>
        <x:v>0.036564625850340135</x:v>
      </x:c>
      <x:c r="V5" s="77" t="n">
        <x:f>IFERROR(R5/Q5,0)</x:f>
        <x:v>0</x:v>
      </x:c>
      <x:c r="W5" s="78" t="str">
        <x:f>IF(T5&gt;=0.08,"High",IF(T5&gt;=0.04,"Medium","Low"))</x:f>
        <x:v>High</x:v>
      </x:c>
    </x:row>
    <x:row r="6">
      <x:c r="A6" s="71" t="str">
        <x:v>P1005</x:v>
      </x:c>
      <x:c r="B6" s="72" t="n">
        <x:v>46026</x:v>
      </x:c>
      <x:c r="C6" s="73" t="str">
        <x:v>Instagram</x:v>
      </x:c>
      <x:c r="D6" s="73" t="str">
        <x:v>Reels</x:v>
      </x:c>
      <x:c r="E6" s="73" t="str">
        <x:v>Behind The Scene</x:v>
      </x:c>
      <x:c r="F6" s="73" t="str">
        <x:v>Brand Awareness</x:v>
      </x:c>
      <x:c r="G6" s="73" t="str">
        <x:v>Published</x:v>
      </x:c>
      <x:c r="H6" s="73" t="n">
        <x:v>18</x:v>
      </x:c>
      <x:c r="I6" s="73" t="str">
        <x:v>Behind The Scene Reels #5</x:v>
      </x:c>
      <x:c r="J6" s="74" t="n">
        <x:v>15222</x:v>
      </x:c>
      <x:c r="K6" s="74" t="n">
        <x:v>7874</x:v>
      </x:c>
      <x:c r="L6" s="74" t="n">
        <x:v>431</x:v>
      </x:c>
      <x:c r="M6" s="74" t="n">
        <x:v>38</x:v>
      </x:c>
      <x:c r="N6" s="74" t="n">
        <x:v>130</x:v>
      </x:c>
      <x:c r="O6" s="74" t="n">
        <x:v>207</x:v>
      </x:c>
      <x:c r="P6" s="74" t="n">
        <x:v>82</x:v>
      </x:c>
      <x:c r="Q6" s="75" t="n">
        <x:v>0</x:v>
      </x:c>
      <x:c r="R6" s="75" t="n">
        <x:v>217000</x:v>
      </x:c>
      <x:c r="S6" s="74" t="n">
        <x:f>L6+M6+N6+O6</x:f>
        <x:v>806</x:v>
      </x:c>
      <x:c r="T6" s="76" t="n">
        <x:f>IFERROR(S6/K6,0)</x:f>
        <x:v>0.10236220472440945</x:v>
      </x:c>
      <x:c r="U6" s="76" t="n">
        <x:f>IFERROR(P6/K6,0)</x:f>
        <x:v>0.010414020828041656</x:v>
      </x:c>
      <x:c r="V6" s="77" t="n">
        <x:f>IFERROR(R6/Q6,0)</x:f>
        <x:v>0</x:v>
      </x:c>
      <x:c r="W6" s="78" t="str">
        <x:f>IF(T6&gt;=0.08,"High",IF(T6&gt;=0.04,"Medium","Low"))</x:f>
        <x:v>High</x:v>
      </x:c>
    </x:row>
    <x:row r="7">
      <x:c r="A7" s="71" t="str">
        <x:v>P1006</x:v>
      </x:c>
      <x:c r="B7" s="72" t="n">
        <x:v>46026</x:v>
      </x:c>
      <x:c r="C7" s="73" t="str">
        <x:v>YouTube</x:v>
      </x:c>
      <x:c r="D7" s="73" t="str">
        <x:v>Photo</x:v>
      </x:c>
      <x:c r="E7" s="73" t="str">
        <x:v>Behind The Scene</x:v>
      </x:c>
      <x:c r="F7" s="73" t="str">
        <x:v>Launch</x:v>
      </x:c>
      <x:c r="G7" s="73" t="str">
        <x:v>Published</x:v>
      </x:c>
      <x:c r="H7" s="73" t="n">
        <x:v>12</x:v>
      </x:c>
      <x:c r="I7" s="73" t="str">
        <x:v>Behind The Scene Photo #6</x:v>
      </x:c>
      <x:c r="J7" s="74" t="n">
        <x:v>8769</x:v>
      </x:c>
      <x:c r="K7" s="74" t="n">
        <x:v>2324</x:v>
      </x:c>
      <x:c r="L7" s="74" t="n">
        <x:v>80</x:v>
      </x:c>
      <x:c r="M7" s="74" t="n">
        <x:v>11</x:v>
      </x:c>
      <x:c r="N7" s="74" t="n">
        <x:v>20</x:v>
      </x:c>
      <x:c r="O7" s="74" t="n">
        <x:v>12</x:v>
      </x:c>
      <x:c r="P7" s="74" t="n">
        <x:v>15</x:v>
      </x:c>
      <x:c r="Q7" s="75" t="n">
        <x:v>27000</x:v>
      </x:c>
      <x:c r="R7" s="75" t="n">
        <x:v>86000</x:v>
      </x:c>
      <x:c r="S7" s="74" t="n">
        <x:f>L7+M7+N7+O7</x:f>
        <x:v>123</x:v>
      </x:c>
      <x:c r="T7" s="76" t="n">
        <x:f>IFERROR(S7/K7,0)</x:f>
        <x:v>0.052925989672977625</x:v>
      </x:c>
      <x:c r="U7" s="76" t="n">
        <x:f>IFERROR(P7/K7,0)</x:f>
        <x:v>0.006454388984509466</x:v>
      </x:c>
      <x:c r="V7" s="77" t="n">
        <x:f>IFERROR(R7/Q7,0)</x:f>
        <x:v>3.185185185185185</x:v>
      </x:c>
      <x:c r="W7" s="78" t="str">
        <x:f>IF(T7&gt;=0.08,"High",IF(T7&gt;=0.04,"Medium","Low"))</x:f>
        <x:v>Medium</x:v>
      </x:c>
    </x:row>
    <x:row r="8">
      <x:c r="A8" s="71" t="str">
        <x:v>P1007</x:v>
      </x:c>
      <x:c r="B8" s="72" t="n">
        <x:v>46152</x:v>
      </x:c>
      <x:c r="C8" s="73" t="str">
        <x:v>TikTok</x:v>
      </x:c>
      <x:c r="D8" s="73" t="str">
        <x:v>Reels</x:v>
      </x:c>
      <x:c r="E8" s="73" t="str">
        <x:v>Tips &amp; Tricks</x:v>
      </x:c>
      <x:c r="F8" s="73" t="str">
        <x:v>Brand Awareness</x:v>
      </x:c>
      <x:c r="G8" s="73" t="str">
        <x:v>Published</x:v>
      </x:c>
      <x:c r="H8" s="73" t="n">
        <x:v>10</x:v>
      </x:c>
      <x:c r="I8" s="73" t="str">
        <x:v>Tips &amp; Tricks Reels #7</x:v>
      </x:c>
      <x:c r="J8" s="74" t="n">
        <x:v>22095</x:v>
      </x:c>
      <x:c r="K8" s="74" t="n">
        <x:v>3711</x:v>
      </x:c>
      <x:c r="L8" s="74" t="n">
        <x:v>190</x:v>
      </x:c>
      <x:c r="M8" s="74" t="n">
        <x:v>58</x:v>
      </x:c>
      <x:c r="N8" s="74" t="n">
        <x:v>5</x:v>
      </x:c>
      <x:c r="O8" s="74" t="n">
        <x:v>84</x:v>
      </x:c>
      <x:c r="P8" s="74" t="n">
        <x:v>39</x:v>
      </x:c>
      <x:c r="Q8" s="75" t="n">
        <x:v>0</x:v>
      </x:c>
      <x:c r="R8" s="75" t="n">
        <x:v>46000</x:v>
      </x:c>
      <x:c r="S8" s="74" t="n">
        <x:f>L8+M8+N8+O8</x:f>
        <x:v>337</x:v>
      </x:c>
      <x:c r="T8" s="76" t="n">
        <x:f>IFERROR(S8/K8,0)</x:f>
        <x:v>0.09081110212880625</x:v>
      </x:c>
      <x:c r="U8" s="76" t="n">
        <x:f>IFERROR(P8/K8,0)</x:f>
        <x:v>0.010509296685529508</x:v>
      </x:c>
      <x:c r="V8" s="77" t="n">
        <x:f>IFERROR(R8/Q8,0)</x:f>
        <x:v>0</x:v>
      </x:c>
      <x:c r="W8" s="78" t="str">
        <x:f>IF(T8&gt;=0.08,"High",IF(T8&gt;=0.04,"Medium","Low"))</x:f>
        <x:v>High</x:v>
      </x:c>
    </x:row>
    <x:row r="9">
      <x:c r="A9" s="71" t="str">
        <x:v>P1008</x:v>
      </x:c>
      <x:c r="B9" s="72" t="n">
        <x:v>46067</x:v>
      </x:c>
      <x:c r="C9" s="73" t="str">
        <x:v>Instagram</x:v>
      </x:c>
      <x:c r="D9" s="73" t="str">
        <x:v>Photo</x:v>
      </x:c>
      <x:c r="E9" s="73" t="str">
        <x:v>Testimonial</x:v>
      </x:c>
      <x:c r="F9" s="73" t="str">
        <x:v>Brand Awareness</x:v>
      </x:c>
      <x:c r="G9" s="73" t="str">
        <x:v>Published</x:v>
      </x:c>
      <x:c r="H9" s="73" t="n">
        <x:v>21</x:v>
      </x:c>
      <x:c r="I9" s="73" t="str">
        <x:v>Testimonial Photo #8</x:v>
      </x:c>
      <x:c r="J9" s="74" t="n">
        <x:v>14917</x:v>
      </x:c>
      <x:c r="K9" s="74" t="n">
        <x:v>4099</x:v>
      </x:c>
      <x:c r="L9" s="74" t="n">
        <x:v>147</x:v>
      </x:c>
      <x:c r="M9" s="74" t="n">
        <x:v>11</x:v>
      </x:c>
      <x:c r="N9" s="74" t="n">
        <x:v>10</x:v>
      </x:c>
      <x:c r="O9" s="74" t="n">
        <x:v>39</x:v>
      </x:c>
      <x:c r="P9" s="74" t="n">
        <x:v>80</x:v>
      </x:c>
      <x:c r="Q9" s="75" t="n">
        <x:v>110000</x:v>
      </x:c>
      <x:c r="R9" s="75" t="n">
        <x:v>585000</x:v>
      </x:c>
      <x:c r="S9" s="74" t="n">
        <x:f>L9+M9+N9+O9</x:f>
        <x:v>207</x:v>
      </x:c>
      <x:c r="T9" s="76" t="n">
        <x:f>IFERROR(S9/K9,0)</x:f>
        <x:v>0.050500121980970966</x:v>
      </x:c>
      <x:c r="U9" s="76" t="n">
        <x:f>IFERROR(P9/K9,0)</x:f>
        <x:v>0.019516955354964626</x:v>
      </x:c>
      <x:c r="V9" s="77" t="n">
        <x:f>IFERROR(R9/Q9,0)</x:f>
        <x:v>5.318181818181818</x:v>
      </x:c>
      <x:c r="W9" s="78" t="str">
        <x:f>IF(T9&gt;=0.08,"High",IF(T9&gt;=0.04,"Medium","Low"))</x:f>
        <x:v>Medium</x:v>
      </x:c>
    </x:row>
    <x:row r="10">
      <x:c r="A10" s="71" t="str">
        <x:v>P1009</x:v>
      </x:c>
      <x:c r="B10" s="72" t="n">
        <x:v>46143</x:v>
      </x:c>
      <x:c r="C10" s="73" t="str">
        <x:v>TikTok</x:v>
      </x:c>
      <x:c r="D10" s="73" t="str">
        <x:v>Short Video</x:v>
      </x:c>
      <x:c r="E10" s="73" t="str">
        <x:v>Testimonial</x:v>
      </x:c>
      <x:c r="F10" s="73" t="str">
        <x:v>Launch</x:v>
      </x:c>
      <x:c r="G10" s="73" t="str">
        <x:v>Published</x:v>
      </x:c>
      <x:c r="H10" s="73" t="n">
        <x:v>8</x:v>
      </x:c>
      <x:c r="I10" s="73" t="str">
        <x:v>Testimonial Short Video #9</x:v>
      </x:c>
      <x:c r="J10" s="74" t="n">
        <x:v>22527</x:v>
      </x:c>
      <x:c r="K10" s="74" t="n">
        <x:v>3824</x:v>
      </x:c>
      <x:c r="L10" s="74" t="n">
        <x:v>249</x:v>
      </x:c>
      <x:c r="M10" s="74" t="n">
        <x:v>52</x:v>
      </x:c>
      <x:c r="N10" s="74" t="n">
        <x:v>58</x:v>
      </x:c>
      <x:c r="O10" s="74" t="n">
        <x:v>80</x:v>
      </x:c>
      <x:c r="P10" s="74" t="n">
        <x:v>86</x:v>
      </x:c>
      <x:c r="Q10" s="75" t="n">
        <x:v>0</x:v>
      </x:c>
      <x:c r="R10" s="75" t="n">
        <x:v>440000</x:v>
      </x:c>
      <x:c r="S10" s="74" t="n">
        <x:f>L10+M10+N10+O10</x:f>
        <x:v>439</x:v>
      </x:c>
      <x:c r="T10" s="76" t="n">
        <x:f>IFERROR(S10/K10,0)</x:f>
        <x:v>0.11480125523012552</x:v>
      </x:c>
      <x:c r="U10" s="76" t="n">
        <x:f>IFERROR(P10/K10,0)</x:f>
        <x:v>0.022489539748953975</x:v>
      </x:c>
      <x:c r="V10" s="77" t="n">
        <x:f>IFERROR(R10/Q10,0)</x:f>
        <x:v>0</x:v>
      </x:c>
      <x:c r="W10" s="78" t="str">
        <x:f>IF(T10&gt;=0.08,"High",IF(T10&gt;=0.04,"Medium","Low"))</x:f>
        <x:v>High</x:v>
      </x:c>
    </x:row>
    <x:row r="11">
      <x:c r="A11" s="71" t="str">
        <x:v>P1010</x:v>
      </x:c>
      <x:c r="B11" s="72" t="n">
        <x:v>46151</x:v>
      </x:c>
      <x:c r="C11" s="73" t="str">
        <x:v>YouTube</x:v>
      </x:c>
      <x:c r="D11" s="73" t="str">
        <x:v>Story</x:v>
      </x:c>
      <x:c r="E11" s="73" t="str">
        <x:v>Promo</x:v>
      </x:c>
      <x:c r="F11" s="73" t="str">
        <x:v>Community</x:v>
      </x:c>
      <x:c r="G11" s="73" t="str">
        <x:v>Published</x:v>
      </x:c>
      <x:c r="H11" s="73" t="n">
        <x:v>20</x:v>
      </x:c>
      <x:c r="I11" s="73" t="str">
        <x:v>Promo Story #10</x:v>
      </x:c>
      <x:c r="J11" s="74" t="n">
        <x:v>9773</x:v>
      </x:c>
      <x:c r="K11" s="74" t="n">
        <x:v>4372</x:v>
      </x:c>
      <x:c r="L11" s="74" t="n">
        <x:v>155</x:v>
      </x:c>
      <x:c r="M11" s="74" t="n">
        <x:v>5</x:v>
      </x:c>
      <x:c r="N11" s="74" t="n">
        <x:v>32</x:v>
      </x:c>
      <x:c r="O11" s="74" t="n">
        <x:v>51</x:v>
      </x:c>
      <x:c r="P11" s="74" t="n">
        <x:v>133</x:v>
      </x:c>
      <x:c r="Q11" s="75" t="n">
        <x:v>0</x:v>
      </x:c>
      <x:c r="R11" s="75" t="n">
        <x:v>851000</x:v>
      </x:c>
      <x:c r="S11" s="74" t="n">
        <x:f>L11+M11+N11+O11</x:f>
        <x:v>243</x:v>
      </x:c>
      <x:c r="T11" s="76" t="n">
        <x:f>IFERROR(S11/K11,0)</x:f>
        <x:v>0.05558096980786825</x:v>
      </x:c>
      <x:c r="U11" s="76" t="n">
        <x:f>IFERROR(P11/K11,0)</x:f>
        <x:v>0.030420860018298263</x:v>
      </x:c>
      <x:c r="V11" s="77" t="n">
        <x:f>IFERROR(R11/Q11,0)</x:f>
        <x:v>0</x:v>
      </x:c>
      <x:c r="W11" s="78" t="str">
        <x:f>IF(T11&gt;=0.08,"High",IF(T11&gt;=0.04,"Medium","Low"))</x:f>
        <x:v>Medium</x:v>
      </x:c>
    </x:row>
    <x:row r="12">
      <x:c r="A12" s="71" t="str">
        <x:v>P1011</x:v>
      </x:c>
      <x:c r="B12" s="72" t="n">
        <x:v>46080</x:v>
      </x:c>
      <x:c r="C12" s="73" t="str">
        <x:v>YouTube</x:v>
      </x:c>
      <x:c r="D12" s="73" t="str">
        <x:v>Carousel</x:v>
      </x:c>
      <x:c r="E12" s="73" t="str">
        <x:v>Tips &amp; Tricks</x:v>
      </x:c>
      <x:c r="F12" s="73" t="str">
        <x:v>Traffic</x:v>
      </x:c>
      <x:c r="G12" s="73" t="str">
        <x:v>Draft</x:v>
      </x:c>
      <x:c r="H12" s="73" t="n">
        <x:v>15</x:v>
      </x:c>
      <x:c r="I12" s="73" t="str">
        <x:v>Tips &amp; Tricks Carousel #11</x:v>
      </x:c>
      <x:c r="J12" s="74" t="n">
        <x:v>9514</x:v>
      </x:c>
      <x:c r="K12" s="74" t="n">
        <x:v>1904</x:v>
      </x:c>
      <x:c r="L12" s="74" t="n">
        <x:v>125</x:v>
      </x:c>
      <x:c r="M12" s="74" t="n">
        <x:v>9</x:v>
      </x:c>
      <x:c r="N12" s="74" t="n">
        <x:v>30</x:v>
      </x:c>
      <x:c r="O12" s="74" t="n">
        <x:v>9</x:v>
      </x:c>
      <x:c r="P12" s="74" t="n">
        <x:v>41</x:v>
      </x:c>
      <x:c r="Q12" s="75" t="n">
        <x:v>0</x:v>
      </x:c>
      <x:c r="R12" s="75" t="n">
        <x:v>232000</x:v>
      </x:c>
      <x:c r="S12" s="74" t="n">
        <x:f>L12+M12+N12+O12</x:f>
        <x:v>173</x:v>
      </x:c>
      <x:c r="T12" s="76" t="n">
        <x:f>IFERROR(S12/K12,0)</x:f>
        <x:v>0.09086134453781512</x:v>
      </x:c>
      <x:c r="U12" s="76" t="n">
        <x:f>IFERROR(P12/K12,0)</x:f>
        <x:v>0.02153361344537815</x:v>
      </x:c>
      <x:c r="V12" s="77" t="n">
        <x:f>IFERROR(R12/Q12,0)</x:f>
        <x:v>0</x:v>
      </x:c>
      <x:c r="W12" s="78" t="str">
        <x:f>IF(T12&gt;=0.08,"High",IF(T12&gt;=0.04,"Medium","Low"))</x:f>
        <x:v>High</x:v>
      </x:c>
    </x:row>
    <x:row r="13">
      <x:c r="A13" s="71" t="str">
        <x:v>P1012</x:v>
      </x:c>
      <x:c r="B13" s="72" t="n">
        <x:v>46102</x:v>
      </x:c>
      <x:c r="C13" s="73" t="str">
        <x:v>Instagram</x:v>
      </x:c>
      <x:c r="D13" s="73" t="str">
        <x:v>Photo</x:v>
      </x:c>
      <x:c r="E13" s="73" t="str">
        <x:v>Tips &amp; Tricks</x:v>
      </x:c>
      <x:c r="F13" s="73" t="str">
        <x:v>Traffic</x:v>
      </x:c>
      <x:c r="G13" s="73" t="str">
        <x:v>Published</x:v>
      </x:c>
      <x:c r="H13" s="73" t="n">
        <x:v>20</x:v>
      </x:c>
      <x:c r="I13" s="73" t="str">
        <x:v>Tips &amp; Tricks Photo #12</x:v>
      </x:c>
      <x:c r="J13" s="74" t="n">
        <x:v>15457</x:v>
      </x:c>
      <x:c r="K13" s="74" t="n">
        <x:v>5115</x:v>
      </x:c>
      <x:c r="L13" s="74" t="n">
        <x:v>214</x:v>
      </x:c>
      <x:c r="M13" s="74" t="n">
        <x:v>23</x:v>
      </x:c>
      <x:c r="N13" s="74" t="n">
        <x:v>33</x:v>
      </x:c>
      <x:c r="O13" s="74" t="n">
        <x:v>42</x:v>
      </x:c>
      <x:c r="P13" s="74" t="n">
        <x:v>150</x:v>
      </x:c>
      <x:c r="Q13" s="75" t="n">
        <x:v>0</x:v>
      </x:c>
      <x:c r="R13" s="75" t="n">
        <x:v>372000</x:v>
      </x:c>
      <x:c r="S13" s="74" t="n">
        <x:f>L13+M13+N13+O13</x:f>
        <x:v>312</x:v>
      </x:c>
      <x:c r="T13" s="76" t="n">
        <x:f>IFERROR(S13/K13,0)</x:f>
        <x:v>0.06099706744868035</x:v>
      </x:c>
      <x:c r="U13" s="76" t="n">
        <x:f>IFERROR(P13/K13,0)</x:f>
        <x:v>0.02932551319648094</x:v>
      </x:c>
      <x:c r="V13" s="77" t="n">
        <x:f>IFERROR(R13/Q13,0)</x:f>
        <x:v>0</x:v>
      </x:c>
      <x:c r="W13" s="78" t="str">
        <x:f>IF(T13&gt;=0.08,"High",IF(T13&gt;=0.04,"Medium","Low"))</x:f>
        <x:v>Medium</x:v>
      </x:c>
    </x:row>
    <x:row r="14">
      <x:c r="A14" s="71" t="str">
        <x:v>P1013</x:v>
      </x:c>
      <x:c r="B14" s="72" t="n">
        <x:v>46040</x:v>
      </x:c>
      <x:c r="C14" s="73" t="str">
        <x:v>TikTok</x:v>
      </x:c>
      <x:c r="D14" s="73" t="str">
        <x:v>Short Video</x:v>
      </x:c>
      <x:c r="E14" s="73" t="str">
        <x:v>Testimonial</x:v>
      </x:c>
      <x:c r="F14" s="73" t="str">
        <x:v>Brand Awareness</x:v>
      </x:c>
      <x:c r="G14" s="73" t="str">
        <x:v>Published</x:v>
      </x:c>
      <x:c r="H14" s="73" t="n">
        <x:v>13</x:v>
      </x:c>
      <x:c r="I14" s="73" t="str">
        <x:v>Testimonial Short Video #13</x:v>
      </x:c>
      <x:c r="J14" s="74" t="n">
        <x:v>21894</x:v>
      </x:c>
      <x:c r="K14" s="74" t="n">
        <x:v>5839</x:v>
      </x:c>
      <x:c r="L14" s="74" t="n">
        <x:v>545</x:v>
      </x:c>
      <x:c r="M14" s="74" t="n">
        <x:v>60</x:v>
      </x:c>
      <x:c r="N14" s="74" t="n">
        <x:v>37</x:v>
      </x:c>
      <x:c r="O14" s="74" t="n">
        <x:v>41</x:v>
      </x:c>
      <x:c r="P14" s="74" t="n">
        <x:v>71</x:v>
      </x:c>
      <x:c r="Q14" s="75" t="n">
        <x:v>0</x:v>
      </x:c>
      <x:c r="R14" s="75" t="n">
        <x:v>250000</x:v>
      </x:c>
      <x:c r="S14" s="74" t="n">
        <x:f>L14+M14+N14+O14</x:f>
        <x:v>683</x:v>
      </x:c>
      <x:c r="T14" s="76" t="n">
        <x:f>IFERROR(S14/K14,0)</x:f>
        <x:v>0.1169720842610036</x:v>
      </x:c>
      <x:c r="U14" s="76" t="n">
        <x:f>IFERROR(P14/K14,0)</x:f>
        <x:v>0.012159616372666552</x:v>
      </x:c>
      <x:c r="V14" s="77" t="n">
        <x:f>IFERROR(R14/Q14,0)</x:f>
        <x:v>0</x:v>
      </x:c>
      <x:c r="W14" s="78" t="str">
        <x:f>IF(T14&gt;=0.08,"High",IF(T14&gt;=0.04,"Medium","Low"))</x:f>
        <x:v>High</x:v>
      </x:c>
    </x:row>
    <x:row r="15">
      <x:c r="A15" s="71" t="str">
        <x:v>P1014</x:v>
      </x:c>
      <x:c r="B15" s="72" t="n">
        <x:v>46082</x:v>
      </x:c>
      <x:c r="C15" s="73" t="str">
        <x:v>YouTube</x:v>
      </x:c>
      <x:c r="D15" s="73" t="str">
        <x:v>Story</x:v>
      </x:c>
      <x:c r="E15" s="73" t="str">
        <x:v>Tips &amp; Tricks</x:v>
      </x:c>
      <x:c r="F15" s="73" t="str">
        <x:v>Launch</x:v>
      </x:c>
      <x:c r="G15" s="73" t="str">
        <x:v>Published</x:v>
      </x:c>
      <x:c r="H15" s="73" t="n">
        <x:v>9</x:v>
      </x:c>
      <x:c r="I15" s="73" t="str">
        <x:v>Tips &amp; Tricks Story #14</x:v>
      </x:c>
      <x:c r="J15" s="74" t="n">
        <x:v>8657</x:v>
      </x:c>
      <x:c r="K15" s="74" t="n">
        <x:v>1995</x:v>
      </x:c>
      <x:c r="L15" s="74" t="n">
        <x:v>71</x:v>
      </x:c>
      <x:c r="M15" s="74" t="n">
        <x:v>12</x:v>
      </x:c>
      <x:c r="N15" s="74" t="n">
        <x:v>23</x:v>
      </x:c>
      <x:c r="O15" s="74" t="n">
        <x:v>23</x:v>
      </x:c>
      <x:c r="P15" s="74" t="n">
        <x:v>64</x:v>
      </x:c>
      <x:c r="Q15" s="75" t="n">
        <x:v>153000</x:v>
      </x:c>
      <x:c r="R15" s="75" t="n">
        <x:v>390000</x:v>
      </x:c>
      <x:c r="S15" s="74" t="n">
        <x:f>L15+M15+N15+O15</x:f>
        <x:v>129</x:v>
      </x:c>
      <x:c r="T15" s="76" t="n">
        <x:f>IFERROR(S15/K15,0)</x:f>
        <x:v>0.06466165413533835</x:v>
      </x:c>
      <x:c r="U15" s="76" t="n">
        <x:f>IFERROR(P15/K15,0)</x:f>
        <x:v>0.03208020050125313</x:v>
      </x:c>
      <x:c r="V15" s="77" t="n">
        <x:f>IFERROR(R15/Q15,0)</x:f>
        <x:v>2.549019607843137</x:v>
      </x:c>
      <x:c r="W15" s="78" t="str">
        <x:f>IF(T15&gt;=0.08,"High",IF(T15&gt;=0.04,"Medium","Low"))</x:f>
        <x:v>Medium</x:v>
      </x:c>
    </x:row>
    <x:row r="16">
      <x:c r="A16" s="71" t="str">
        <x:v>P1015</x:v>
      </x:c>
      <x:c r="B16" s="72" t="n">
        <x:v>46141</x:v>
      </x:c>
      <x:c r="C16" s="73" t="str">
        <x:v>TikTok</x:v>
      </x:c>
      <x:c r="D16" s="73" t="str">
        <x:v>Live</x:v>
      </x:c>
      <x:c r="E16" s="73" t="str">
        <x:v>Behind The Scene</x:v>
      </x:c>
      <x:c r="F16" s="73" t="str">
        <x:v>Community</x:v>
      </x:c>
      <x:c r="G16" s="73" t="str">
        <x:v>Published</x:v>
      </x:c>
      <x:c r="H16" s="73" t="n">
        <x:v>21</x:v>
      </x:c>
      <x:c r="I16" s="73" t="str">
        <x:v>Behind The Scene Live #15</x:v>
      </x:c>
      <x:c r="J16" s="74" t="n">
        <x:v>22164</x:v>
      </x:c>
      <x:c r="K16" s="74" t="n">
        <x:v>10010</x:v>
      </x:c>
      <x:c r="L16" s="74" t="n">
        <x:v>222</x:v>
      </x:c>
      <x:c r="M16" s="74" t="n">
        <x:v>123</x:v>
      </x:c>
      <x:c r="N16" s="74" t="n">
        <x:v>171</x:v>
      </x:c>
      <x:c r="O16" s="74" t="n">
        <x:v>147</x:v>
      </x:c>
      <x:c r="P16" s="74" t="n">
        <x:v>165</x:v>
      </x:c>
      <x:c r="Q16" s="75" t="n">
        <x:v>0</x:v>
      </x:c>
      <x:c r="R16" s="75" t="n">
        <x:v>904000</x:v>
      </x:c>
      <x:c r="S16" s="74" t="n">
        <x:f>L16+M16+N16+O16</x:f>
        <x:v>663</x:v>
      </x:c>
      <x:c r="T16" s="76" t="n">
        <x:f>IFERROR(S16/K16,0)</x:f>
        <x:v>0.06623376623376623</x:v>
      </x:c>
      <x:c r="U16" s="76" t="n">
        <x:f>IFERROR(P16/K16,0)</x:f>
        <x:v>0.016483516483516484</x:v>
      </x:c>
      <x:c r="V16" s="77" t="n">
        <x:f>IFERROR(R16/Q16,0)</x:f>
        <x:v>0</x:v>
      </x:c>
      <x:c r="W16" s="78" t="str">
        <x:f>IF(T16&gt;=0.08,"High",IF(T16&gt;=0.04,"Medium","Low"))</x:f>
        <x:v>Medium</x:v>
      </x:c>
    </x:row>
    <x:row r="17">
      <x:c r="A17" s="71" t="str">
        <x:v>P1016</x:v>
      </x:c>
      <x:c r="B17" s="72" t="n">
        <x:v>46032</x:v>
      </x:c>
      <x:c r="C17" s="73" t="str">
        <x:v>TikTok</x:v>
      </x:c>
      <x:c r="D17" s="73" t="str">
        <x:v>Short Video</x:v>
      </x:c>
      <x:c r="E17" s="73" t="str">
        <x:v>Promo</x:v>
      </x:c>
      <x:c r="F17" s="73" t="str">
        <x:v>Retention</x:v>
      </x:c>
      <x:c r="G17" s="73" t="str">
        <x:v>Published</x:v>
      </x:c>
      <x:c r="H17" s="73" t="n">
        <x:v>15</x:v>
      </x:c>
      <x:c r="I17" s="73" t="str">
        <x:v>Promo Short Video #16</x:v>
      </x:c>
      <x:c r="J17" s="74" t="n">
        <x:v>20970</x:v>
      </x:c>
      <x:c r="K17" s="74" t="n">
        <x:v>5999</x:v>
      </x:c>
      <x:c r="L17" s="74" t="n">
        <x:v>183</x:v>
      </x:c>
      <x:c r="M17" s="74" t="n">
        <x:v>69</x:v>
      </x:c>
      <x:c r="N17" s="74" t="n">
        <x:v>51</x:v>
      </x:c>
      <x:c r="O17" s="74" t="n">
        <x:v>30</x:v>
      </x:c>
      <x:c r="P17" s="74" t="n">
        <x:v>74</x:v>
      </x:c>
      <x:c r="Q17" s="75" t="n">
        <x:v>108000</x:v>
      </x:c>
      <x:c r="R17" s="75" t="n">
        <x:v>455000</x:v>
      </x:c>
      <x:c r="S17" s="74" t="n">
        <x:f>L17+M17+N17+O17</x:f>
        <x:v>333</x:v>
      </x:c>
      <x:c r="T17" s="76" t="n">
        <x:f>IFERROR(S17/K17,0)</x:f>
        <x:v>0.055509251541923654</x:v>
      </x:c>
      <x:c r="U17" s="76" t="n">
        <x:f>IFERROR(P17/K17,0)</x:f>
        <x:v>0.012335389231538589</x:v>
      </x:c>
      <x:c r="V17" s="77" t="n">
        <x:f>IFERROR(R17/Q17,0)</x:f>
        <x:v>4.212962962962963</x:v>
      </x:c>
      <x:c r="W17" s="78" t="str">
        <x:f>IF(T17&gt;=0.08,"High",IF(T17&gt;=0.04,"Medium","Low"))</x:f>
        <x:v>Medium</x:v>
      </x:c>
    </x:row>
    <x:row r="18">
      <x:c r="A18" s="71" t="str">
        <x:v>P1017</x:v>
      </x:c>
      <x:c r="B18" s="72" t="n">
        <x:v>46079</x:v>
      </x:c>
      <x:c r="C18" s="73" t="str">
        <x:v>Instagram</x:v>
      </x:c>
      <x:c r="D18" s="73" t="str">
        <x:v>Reels</x:v>
      </x:c>
      <x:c r="E18" s="73" t="str">
        <x:v>Behind The Scene</x:v>
      </x:c>
      <x:c r="F18" s="73" t="str">
        <x:v>Launch</x:v>
      </x:c>
      <x:c r="G18" s="73" t="str">
        <x:v>Published</x:v>
      </x:c>
      <x:c r="H18" s="73" t="n">
        <x:v>8</x:v>
      </x:c>
      <x:c r="I18" s="73" t="str">
        <x:v>Behind The Scene Reels #17</x:v>
      </x:c>
      <x:c r="J18" s="74" t="n">
        <x:v>14234</x:v>
      </x:c>
      <x:c r="K18" s="74" t="n">
        <x:v>4925</x:v>
      </x:c>
      <x:c r="L18" s="74" t="n">
        <x:v>331</x:v>
      </x:c>
      <x:c r="M18" s="74" t="n">
        <x:v>35</x:v>
      </x:c>
      <x:c r="N18" s="74" t="n">
        <x:v>106</x:v>
      </x:c>
      <x:c r="O18" s="74" t="n">
        <x:v>99</x:v>
      </x:c>
      <x:c r="P18" s="74" t="n">
        <x:v>102</x:v>
      </x:c>
      <x:c r="Q18" s="75" t="n">
        <x:v>0</x:v>
      </x:c>
      <x:c r="R18" s="75" t="n">
        <x:v>627000</x:v>
      </x:c>
      <x:c r="S18" s="74" t="n">
        <x:f>L18+M18+N18+O18</x:f>
        <x:v>571</x:v>
      </x:c>
      <x:c r="T18" s="76" t="n">
        <x:f>IFERROR(S18/K18,0)</x:f>
        <x:v>0.11593908629441624</x:v>
      </x:c>
      <x:c r="U18" s="76" t="n">
        <x:f>IFERROR(P18/K18,0)</x:f>
        <x:v>0.020710659898477157</x:v>
      </x:c>
      <x:c r="V18" s="77" t="n">
        <x:f>IFERROR(R18/Q18,0)</x:f>
        <x:v>0</x:v>
      </x:c>
      <x:c r="W18" s="78" t="str">
        <x:f>IF(T18&gt;=0.08,"High",IF(T18&gt;=0.04,"Medium","Low"))</x:f>
        <x:v>High</x:v>
      </x:c>
    </x:row>
    <x:row r="19">
      <x:c r="A19" s="71" t="str">
        <x:v>P1018</x:v>
      </x:c>
      <x:c r="B19" s="72" t="n">
        <x:v>46058</x:v>
      </x:c>
      <x:c r="C19" s="73" t="str">
        <x:v>Facebook</x:v>
      </x:c>
      <x:c r="D19" s="73" t="str">
        <x:v>Reels</x:v>
      </x:c>
      <x:c r="E19" s="73" t="str">
        <x:v>Promo</x:v>
      </x:c>
      <x:c r="F19" s="73" t="str">
        <x:v>Retention</x:v>
      </x:c>
      <x:c r="G19" s="73" t="str">
        <x:v>Published</x:v>
      </x:c>
      <x:c r="H19" s="73" t="n">
        <x:v>10</x:v>
      </x:c>
      <x:c r="I19" s="73" t="str">
        <x:v>Promo Reels #18</x:v>
      </x:c>
      <x:c r="J19" s="74" t="n">
        <x:v>6592</x:v>
      </x:c>
      <x:c r="K19" s="74" t="n">
        <x:v>500</x:v>
      </x:c>
      <x:c r="L19" s="74" t="n">
        <x:v>29</x:v>
      </x:c>
      <x:c r="M19" s="74" t="n">
        <x:v>6</x:v>
      </x:c>
      <x:c r="N19" s="74" t="n">
        <x:v>5</x:v>
      </x:c>
      <x:c r="O19" s="74" t="n">
        <x:v>9</x:v>
      </x:c>
      <x:c r="P19" s="74" t="n">
        <x:v>6</x:v>
      </x:c>
      <x:c r="Q19" s="75" t="n">
        <x:v>0</x:v>
      </x:c>
      <x:c r="R19" s="75" t="n">
        <x:v>20000</x:v>
      </x:c>
      <x:c r="S19" s="74" t="n">
        <x:f>L19+M19+N19+O19</x:f>
        <x:v>49</x:v>
      </x:c>
      <x:c r="T19" s="76" t="n">
        <x:f>IFERROR(S19/K19,0)</x:f>
        <x:v>0.098</x:v>
      </x:c>
      <x:c r="U19" s="76" t="n">
        <x:f>IFERROR(P19/K19,0)</x:f>
        <x:v>0.012</x:v>
      </x:c>
      <x:c r="V19" s="77" t="n">
        <x:f>IFERROR(R19/Q19,0)</x:f>
        <x:v>0</x:v>
      </x:c>
      <x:c r="W19" s="78" t="str">
        <x:f>IF(T19&gt;=0.08,"High",IF(T19&gt;=0.04,"Medium","Low"))</x:f>
        <x:v>High</x:v>
      </x:c>
    </x:row>
    <x:row r="20">
      <x:c r="A20" s="71" t="str">
        <x:v>P1019</x:v>
      </x:c>
      <x:c r="B20" s="72" t="n">
        <x:v>46118</x:v>
      </x:c>
      <x:c r="C20" s="73" t="str">
        <x:v>YouTube</x:v>
      </x:c>
      <x:c r="D20" s="73" t="str">
        <x:v>Live</x:v>
      </x:c>
      <x:c r="E20" s="73" t="str">
        <x:v>Testimonial</x:v>
      </x:c>
      <x:c r="F20" s="73" t="str">
        <x:v>Retention</x:v>
      </x:c>
      <x:c r="G20" s="73" t="str">
        <x:v>Published</x:v>
      </x:c>
      <x:c r="H20" s="73" t="n">
        <x:v>20</x:v>
      </x:c>
      <x:c r="I20" s="73" t="str">
        <x:v>Testimonial Live #19</x:v>
      </x:c>
      <x:c r="J20" s="74" t="n">
        <x:v>8967</x:v>
      </x:c>
      <x:c r="K20" s="74" t="n">
        <x:v>1920</x:v>
      </x:c>
      <x:c r="L20" s="74" t="n">
        <x:v>53</x:v>
      </x:c>
      <x:c r="M20" s="74" t="n">
        <x:v>21</x:v>
      </x:c>
      <x:c r="N20" s="74" t="n">
        <x:v>20</x:v>
      </x:c>
      <x:c r="O20" s="74" t="n">
        <x:v>41</x:v>
      </x:c>
      <x:c r="P20" s="74" t="n">
        <x:v>43</x:v>
      </x:c>
      <x:c r="Q20" s="75" t="n">
        <x:v>0</x:v>
      </x:c>
      <x:c r="R20" s="75" t="n">
        <x:v>111000</x:v>
      </x:c>
      <x:c r="S20" s="74" t="n">
        <x:f>L20+M20+N20+O20</x:f>
        <x:v>135</x:v>
      </x:c>
      <x:c r="T20" s="76" t="n">
        <x:f>IFERROR(S20/K20,0)</x:f>
        <x:v>0.0703125</x:v>
      </x:c>
      <x:c r="U20" s="76" t="n">
        <x:f>IFERROR(P20/K20,0)</x:f>
        <x:v>0.022395833333333334</x:v>
      </x:c>
      <x:c r="V20" s="77" t="n">
        <x:f>IFERROR(R20/Q20,0)</x:f>
        <x:v>0</x:v>
      </x:c>
      <x:c r="W20" s="78" t="str">
        <x:f>IF(T20&gt;=0.08,"High",IF(T20&gt;=0.04,"Medium","Low"))</x:f>
        <x:v>Medium</x:v>
      </x:c>
    </x:row>
    <x:row r="21">
      <x:c r="A21" s="71" t="str">
        <x:v>P1020</x:v>
      </x:c>
      <x:c r="B21" s="72" t="n">
        <x:v>46078</x:v>
      </x:c>
      <x:c r="C21" s="73" t="str">
        <x:v>TikTok</x:v>
      </x:c>
      <x:c r="D21" s="73" t="str">
        <x:v>Photo</x:v>
      </x:c>
      <x:c r="E21" s="73" t="str">
        <x:v>Promo</x:v>
      </x:c>
      <x:c r="F21" s="73" t="str">
        <x:v>Traffic</x:v>
      </x:c>
      <x:c r="G21" s="73" t="str">
        <x:v>Published</x:v>
      </x:c>
      <x:c r="H21" s="73" t="n">
        <x:v>9</x:v>
      </x:c>
      <x:c r="I21" s="73" t="str">
        <x:v>Promo Photo #20</x:v>
      </x:c>
      <x:c r="J21" s="74" t="n">
        <x:v>21892</x:v>
      </x:c>
      <x:c r="K21" s="74" t="n">
        <x:v>4534</x:v>
      </x:c>
      <x:c r="L21" s="74" t="n">
        <x:v>72</x:v>
      </x:c>
      <x:c r="M21" s="74" t="n">
        <x:v>20</x:v>
      </x:c>
      <x:c r="N21" s="74" t="n">
        <x:v>61</x:v>
      </x:c>
      <x:c r="O21" s="74" t="n">
        <x:v>27</x:v>
      </x:c>
      <x:c r="P21" s="74" t="n">
        <x:v>170</x:v>
      </x:c>
      <x:c r="Q21" s="75" t="n">
        <x:v>0</x:v>
      </x:c>
      <x:c r="R21" s="75" t="n">
        <x:v>304000</x:v>
      </x:c>
      <x:c r="S21" s="74" t="n">
        <x:f>L21+M21+N21+O21</x:f>
        <x:v>180</x:v>
      </x:c>
      <x:c r="T21" s="76" t="n">
        <x:f>IFERROR(S21/K21,0)</x:f>
        <x:v>0.03970004411116013</x:v>
      </x:c>
      <x:c r="U21" s="76" t="n">
        <x:f>IFERROR(P21/K21,0)</x:f>
        <x:v>0.03749448610498456</x:v>
      </x:c>
      <x:c r="V21" s="77" t="n">
        <x:f>IFERROR(R21/Q21,0)</x:f>
        <x:v>0</x:v>
      </x:c>
      <x:c r="W21" s="78" t="str">
        <x:f>IF(T21&gt;=0.08,"High",IF(T21&gt;=0.04,"Medium","Low"))</x:f>
        <x:v>Low</x:v>
      </x:c>
    </x:row>
    <x:row r="22">
      <x:c r="A22" s="71" t="str">
        <x:v>P1021</x:v>
      </x:c>
      <x:c r="B22" s="72" t="n">
        <x:v>46026</x:v>
      </x:c>
      <x:c r="C22" s="73" t="str">
        <x:v>Instagram</x:v>
      </x:c>
      <x:c r="D22" s="73" t="str">
        <x:v>Reels</x:v>
      </x:c>
      <x:c r="E22" s="73" t="str">
        <x:v>Testimonial</x:v>
      </x:c>
      <x:c r="F22" s="73" t="str">
        <x:v>Community</x:v>
      </x:c>
      <x:c r="G22" s="73" t="str">
        <x:v>Draft</x:v>
      </x:c>
      <x:c r="H22" s="73" t="n">
        <x:v>18</x:v>
      </x:c>
      <x:c r="I22" s="73" t="str">
        <x:v>Testimonial Reels #21</x:v>
      </x:c>
      <x:c r="J22" s="74" t="n">
        <x:v>16310</x:v>
      </x:c>
      <x:c r="K22" s="74" t="n">
        <x:v>6986</x:v>
      </x:c>
      <x:c r="L22" s="74" t="n">
        <x:v>706</x:v>
      </x:c>
      <x:c r="M22" s="74" t="n">
        <x:v>22</x:v>
      </x:c>
      <x:c r="N22" s="74" t="n">
        <x:v>105</x:v>
      </x:c>
      <x:c r="O22" s="74" t="n">
        <x:v>126</x:v>
      </x:c>
      <x:c r="P22" s="74" t="n">
        <x:v>275</x:v>
      </x:c>
      <x:c r="Q22" s="75" t="n">
        <x:v>237000</x:v>
      </x:c>
      <x:c r="R22" s="75" t="n">
        <x:v>1557000</x:v>
      </x:c>
      <x:c r="S22" s="74" t="n">
        <x:f>L22+M22+N22+O22</x:f>
        <x:v>959</x:v>
      </x:c>
      <x:c r="T22" s="76" t="n">
        <x:f>IFERROR(S22/K22,0)</x:f>
        <x:v>0.1372745490981964</x:v>
      </x:c>
      <x:c r="U22" s="76" t="n">
        <x:f>IFERROR(P22/K22,0)</x:f>
        <x:v>0.0393644431720584</x:v>
      </x:c>
      <x:c r="V22" s="77" t="n">
        <x:f>IFERROR(R22/Q22,0)</x:f>
        <x:v>6.569620253164557</x:v>
      </x:c>
      <x:c r="W22" s="78" t="str">
        <x:f>IF(T22&gt;=0.08,"High",IF(T22&gt;=0.04,"Medium","Low"))</x:f>
        <x:v>High</x:v>
      </x:c>
    </x:row>
    <x:row r="23">
      <x:c r="A23" s="71" t="str">
        <x:v>P1022</x:v>
      </x:c>
      <x:c r="B23" s="72" t="n">
        <x:v>46066</x:v>
      </x:c>
      <x:c r="C23" s="73" t="str">
        <x:v>YouTube</x:v>
      </x:c>
      <x:c r="D23" s="73" t="str">
        <x:v>Photo</x:v>
      </x:c>
      <x:c r="E23" s="73" t="str">
        <x:v>Behind The Scene</x:v>
      </x:c>
      <x:c r="F23" s="73" t="str">
        <x:v>Community</x:v>
      </x:c>
      <x:c r="G23" s="73" t="str">
        <x:v>Published</x:v>
      </x:c>
      <x:c r="H23" s="73" t="n">
        <x:v>15</x:v>
      </x:c>
      <x:c r="I23" s="73" t="str">
        <x:v>Behind The Scene Photo #22</x:v>
      </x:c>
      <x:c r="J23" s="74" t="n">
        <x:v>9959</x:v>
      </x:c>
      <x:c r="K23" s="74" t="n">
        <x:v>2717</x:v>
      </x:c>
      <x:c r="L23" s="74" t="n">
        <x:v>117</x:v>
      </x:c>
      <x:c r="M23" s="74" t="n">
        <x:v>5</x:v>
      </x:c>
      <x:c r="N23" s="74" t="n">
        <x:v>7</x:v>
      </x:c>
      <x:c r="O23" s="74" t="n">
        <x:v>31</x:v>
      </x:c>
      <x:c r="P23" s="74" t="n">
        <x:v>97</x:v>
      </x:c>
      <x:c r="Q23" s="75" t="n">
        <x:v>8000</x:v>
      </x:c>
      <x:c r="R23" s="75" t="n">
        <x:v>229000</x:v>
      </x:c>
      <x:c r="S23" s="74" t="n">
        <x:f>L23+M23+N23+O23</x:f>
        <x:v>160</x:v>
      </x:c>
      <x:c r="T23" s="76" t="n">
        <x:f>IFERROR(S23/K23,0)</x:f>
        <x:v>0.05888847994111152</x:v>
      </x:c>
      <x:c r="U23" s="76" t="n">
        <x:f>IFERROR(P23/K23,0)</x:f>
        <x:v>0.03570114096429886</x:v>
      </x:c>
      <x:c r="V23" s="77" t="n">
        <x:f>IFERROR(R23/Q23,0)</x:f>
        <x:v>28.625</x:v>
      </x:c>
      <x:c r="W23" s="78" t="str">
        <x:f>IF(T23&gt;=0.08,"High",IF(T23&gt;=0.04,"Medium","Low"))</x:f>
        <x:v>Medium</x:v>
      </x:c>
    </x:row>
    <x:row r="24">
      <x:c r="A24" s="71" t="str">
        <x:v>P1023</x:v>
      </x:c>
      <x:c r="B24" s="72" t="n">
        <x:v>46116</x:v>
      </x:c>
      <x:c r="C24" s="73" t="str">
        <x:v>TikTok</x:v>
      </x:c>
      <x:c r="D24" s="73" t="str">
        <x:v>Reels</x:v>
      </x:c>
      <x:c r="E24" s="73" t="str">
        <x:v>Behind The Scene</x:v>
      </x:c>
      <x:c r="F24" s="73" t="str">
        <x:v>Launch</x:v>
      </x:c>
      <x:c r="G24" s="73" t="str">
        <x:v>Published</x:v>
      </x:c>
      <x:c r="H24" s="73" t="n">
        <x:v>8</x:v>
      </x:c>
      <x:c r="I24" s="73" t="str">
        <x:v>Behind The Scene Reels #23</x:v>
      </x:c>
      <x:c r="J24" s="74" t="n">
        <x:v>22505</x:v>
      </x:c>
      <x:c r="K24" s="74" t="n">
        <x:v>8666</x:v>
      </x:c>
      <x:c r="L24" s="74" t="n">
        <x:v>771</x:v>
      </x:c>
      <x:c r="M24" s="74" t="n">
        <x:v>57</x:v>
      </x:c>
      <x:c r="N24" s="74" t="n">
        <x:v>182</x:v>
      </x:c>
      <x:c r="O24" s="74" t="n">
        <x:v>111</x:v>
      </x:c>
      <x:c r="P24" s="74" t="n">
        <x:v>227</x:v>
      </x:c>
      <x:c r="Q24" s="75" t="n">
        <x:v>0</x:v>
      </x:c>
      <x:c r="R24" s="75" t="n">
        <x:v>1043000</x:v>
      </x:c>
      <x:c r="S24" s="74" t="n">
        <x:f>L24+M24+N24+O24</x:f>
        <x:v>1121</x:v>
      </x:c>
      <x:c r="T24" s="76" t="n">
        <x:f>IFERROR(S24/K24,0)</x:f>
        <x:v>0.1293561043157166</x:v>
      </x:c>
      <x:c r="U24" s="76" t="n">
        <x:f>IFERROR(P24/K24,0)</x:f>
        <x:v>0.02619432264020309</x:v>
      </x:c>
      <x:c r="V24" s="77" t="n">
        <x:f>IFERROR(R24/Q24,0)</x:f>
        <x:v>0</x:v>
      </x:c>
      <x:c r="W24" s="78" t="str">
        <x:f>IF(T24&gt;=0.08,"High",IF(T24&gt;=0.04,"Medium","Low"))</x:f>
        <x:v>High</x:v>
      </x:c>
    </x:row>
    <x:row r="25">
      <x:c r="A25" s="71" t="str">
        <x:v>P1024</x:v>
      </x:c>
      <x:c r="B25" s="72" t="n">
        <x:v>46110</x:v>
      </x:c>
      <x:c r="C25" s="73" t="str">
        <x:v>Instagram</x:v>
      </x:c>
      <x:c r="D25" s="73" t="str">
        <x:v>Live</x:v>
      </x:c>
      <x:c r="E25" s="73" t="str">
        <x:v>Education</x:v>
      </x:c>
      <x:c r="F25" s="73" t="str">
        <x:v>Retention</x:v>
      </x:c>
      <x:c r="G25" s="73" t="str">
        <x:v>Published</x:v>
      </x:c>
      <x:c r="H25" s="73" t="n">
        <x:v>19</x:v>
      </x:c>
      <x:c r="I25" s="73" t="str">
        <x:v>Education Live #24</x:v>
      </x:c>
      <x:c r="J25" s="74" t="n">
        <x:v>15481</x:v>
      </x:c>
      <x:c r="K25" s="74" t="n">
        <x:v>4501</x:v>
      </x:c>
      <x:c r="L25" s="74" t="n">
        <x:v>197</x:v>
      </x:c>
      <x:c r="M25" s="74" t="n">
        <x:v>36</x:v>
      </x:c>
      <x:c r="N25" s="74" t="n">
        <x:v>64</x:v>
      </x:c>
      <x:c r="O25" s="74" t="n">
        <x:v>21</x:v>
      </x:c>
      <x:c r="P25" s="74" t="n">
        <x:v>37</x:v>
      </x:c>
      <x:c r="Q25" s="75" t="n">
        <x:v>0</x:v>
      </x:c>
      <x:c r="R25" s="75" t="n">
        <x:v>55000</x:v>
      </x:c>
      <x:c r="S25" s="74" t="n">
        <x:f>L25+M25+N25+O25</x:f>
        <x:v>318</x:v>
      </x:c>
      <x:c r="T25" s="76" t="n">
        <x:f>IFERROR(S25/K25,0)</x:f>
        <x:v>0.07065096645189958</x:v>
      </x:c>
      <x:c r="U25" s="76" t="n">
        <x:f>IFERROR(P25/K25,0)</x:f>
        <x:v>0.00822039546767385</x:v>
      </x:c>
      <x:c r="V25" s="77" t="n">
        <x:f>IFERROR(R25/Q25,0)</x:f>
        <x:v>0</x:v>
      </x:c>
      <x:c r="W25" s="78" t="str">
        <x:f>IF(T25&gt;=0.08,"High",IF(T25&gt;=0.04,"Medium","Low"))</x:f>
        <x:v>Medium</x:v>
      </x:c>
    </x:row>
    <x:row r="26">
      <x:c r="A26" s="71" t="str">
        <x:v>P1025</x:v>
      </x:c>
      <x:c r="B26" s="72" t="n">
        <x:v>46102</x:v>
      </x:c>
      <x:c r="C26" s="73" t="str">
        <x:v>Instagram</x:v>
      </x:c>
      <x:c r="D26" s="73" t="str">
        <x:v>Live</x:v>
      </x:c>
      <x:c r="E26" s="73" t="str">
        <x:v>Testimonial</x:v>
      </x:c>
      <x:c r="F26" s="73" t="str">
        <x:v>Retention</x:v>
      </x:c>
      <x:c r="G26" s="73" t="str">
        <x:v>Draft</x:v>
      </x:c>
      <x:c r="H26" s="73" t="n">
        <x:v>12</x:v>
      </x:c>
      <x:c r="I26" s="73" t="str">
        <x:v>Testimonial Live #25</x:v>
      </x:c>
      <x:c r="J26" s="74" t="n">
        <x:v>14473</x:v>
      </x:c>
      <x:c r="K26" s="74" t="n">
        <x:v>500</x:v>
      </x:c>
      <x:c r="L26" s="74" t="n">
        <x:v>19</x:v>
      </x:c>
      <x:c r="M26" s="74" t="n">
        <x:v>1</x:v>
      </x:c>
      <x:c r="N26" s="74" t="n">
        <x:v>0</x:v>
      </x:c>
      <x:c r="O26" s="74" t="n">
        <x:v>0</x:v>
      </x:c>
      <x:c r="P26" s="74" t="n">
        <x:v>3</x:v>
      </x:c>
      <x:c r="Q26" s="75" t="n">
        <x:v>78000</x:v>
      </x:c>
      <x:c r="R26" s="75" t="n">
        <x:v>65000</x:v>
      </x:c>
      <x:c r="S26" s="74" t="n">
        <x:f>L26+M26+N26+O26</x:f>
        <x:v>20</x:v>
      </x:c>
      <x:c r="T26" s="76" t="n">
        <x:f>IFERROR(S26/K26,0)</x:f>
        <x:v>0.04</x:v>
      </x:c>
      <x:c r="U26" s="76" t="n">
        <x:f>IFERROR(P26/K26,0)</x:f>
        <x:v>0.006</x:v>
      </x:c>
      <x:c r="V26" s="77" t="n">
        <x:f>IFERROR(R26/Q26,0)</x:f>
        <x:v>0.8333333333333334</x:v>
      </x:c>
      <x:c r="W26" s="78" t="str">
        <x:f>IF(T26&gt;=0.08,"High",IF(T26&gt;=0.04,"Medium","Low"))</x:f>
        <x:v>Medium</x:v>
      </x:c>
    </x:row>
    <x:row r="27">
      <x:c r="A27" s="71" t="str">
        <x:v>P1026</x:v>
      </x:c>
      <x:c r="B27" s="72" t="n">
        <x:v>46104</x:v>
      </x:c>
      <x:c r="C27" s="73" t="str">
        <x:v>Facebook</x:v>
      </x:c>
      <x:c r="D27" s="73" t="str">
        <x:v>Photo</x:v>
      </x:c>
      <x:c r="E27" s="73" t="str">
        <x:v>Promo</x:v>
      </x:c>
      <x:c r="F27" s="73" t="str">
        <x:v>Brand Awareness</x:v>
      </x:c>
      <x:c r="G27" s="73" t="str">
        <x:v>Scheduled</x:v>
      </x:c>
      <x:c r="H27" s="73" t="n">
        <x:v>9</x:v>
      </x:c>
      <x:c r="I27" s="73" t="str">
        <x:v>Promo Photo #26</x:v>
      </x:c>
      <x:c r="J27" s="74" t="n">
        <x:v>8014</x:v>
      </x:c>
      <x:c r="K27" s="74" t="n">
        <x:v>3144</x:v>
      </x:c>
      <x:c r="L27" s="74" t="n">
        <x:v>114</x:v>
      </x:c>
      <x:c r="M27" s="74" t="n">
        <x:v>29</x:v>
      </x:c>
      <x:c r="N27" s="74" t="n">
        <x:v>33</x:v>
      </x:c>
      <x:c r="O27" s="74" t="n">
        <x:v>49</x:v>
      </x:c>
      <x:c r="P27" s="74" t="n">
        <x:v>114</x:v>
      </x:c>
      <x:c r="Q27" s="75" t="n">
        <x:v>37000</x:v>
      </x:c>
      <x:c r="R27" s="75" t="n">
        <x:v>268000</x:v>
      </x:c>
      <x:c r="S27" s="74" t="n">
        <x:f>L27+M27+N27+O27</x:f>
        <x:v>225</x:v>
      </x:c>
      <x:c r="T27" s="76" t="n">
        <x:f>IFERROR(S27/K27,0)</x:f>
        <x:v>0.0715648854961832</x:v>
      </x:c>
      <x:c r="U27" s="76" t="n">
        <x:f>IFERROR(P27/K27,0)</x:f>
        <x:v>0.03625954198473282</x:v>
      </x:c>
      <x:c r="V27" s="77" t="n">
        <x:f>IFERROR(R27/Q27,0)</x:f>
        <x:v>7.243243243243243</x:v>
      </x:c>
      <x:c r="W27" s="78" t="str">
        <x:f>IF(T27&gt;=0.08,"High",IF(T27&gt;=0.04,"Medium","Low"))</x:f>
        <x:v>Medium</x:v>
      </x:c>
    </x:row>
    <x:row r="28">
      <x:c r="A28" s="71" t="str">
        <x:v>P1027</x:v>
      </x:c>
      <x:c r="B28" s="72" t="n">
        <x:v>46111</x:v>
      </x:c>
      <x:c r="C28" s="73" t="str">
        <x:v>Facebook</x:v>
      </x:c>
      <x:c r="D28" s="73" t="str">
        <x:v>Photo</x:v>
      </x:c>
      <x:c r="E28" s="73" t="str">
        <x:v>Product Demo</x:v>
      </x:c>
      <x:c r="F28" s="73" t="str">
        <x:v>Brand Awareness</x:v>
      </x:c>
      <x:c r="G28" s="73" t="str">
        <x:v>Published</x:v>
      </x:c>
      <x:c r="H28" s="73" t="n">
        <x:v>12</x:v>
      </x:c>
      <x:c r="I28" s="73" t="str">
        <x:v>Product Demo Photo #27</x:v>
      </x:c>
      <x:c r="J28" s="74" t="n">
        <x:v>6013</x:v>
      </x:c>
      <x:c r="K28" s="74" t="n">
        <x:v>1509</x:v>
      </x:c>
      <x:c r="L28" s="74" t="n">
        <x:v>32</x:v>
      </x:c>
      <x:c r="M28" s="74" t="n">
        <x:v>3</x:v>
      </x:c>
      <x:c r="N28" s="74" t="n">
        <x:v>18</x:v>
      </x:c>
      <x:c r="O28" s="74" t="n">
        <x:v>8</x:v>
      </x:c>
      <x:c r="P28" s="74" t="n">
        <x:v>21</x:v>
      </x:c>
      <x:c r="Q28" s="75" t="n">
        <x:v>5000</x:v>
      </x:c>
      <x:c r="R28" s="75" t="n">
        <x:v>121000</x:v>
      </x:c>
      <x:c r="S28" s="74" t="n">
        <x:f>L28+M28+N28+O28</x:f>
        <x:v>61</x:v>
      </x:c>
      <x:c r="T28" s="76" t="n">
        <x:f>IFERROR(S28/K28,0)</x:f>
        <x:v>0.04042412193505633</x:v>
      </x:c>
      <x:c r="U28" s="76" t="n">
        <x:f>IFERROR(P28/K28,0)</x:f>
        <x:v>0.013916500994035786</x:v>
      </x:c>
      <x:c r="V28" s="77" t="n">
        <x:f>IFERROR(R28/Q28,0)</x:f>
        <x:v>24.2</x:v>
      </x:c>
      <x:c r="W28" s="78" t="str">
        <x:f>IF(T28&gt;=0.08,"High",IF(T28&gt;=0.04,"Medium","Low"))</x:f>
        <x:v>Medium</x:v>
      </x:c>
    </x:row>
    <x:row r="29">
      <x:c r="A29" s="71" t="str">
        <x:v>P1028</x:v>
      </x:c>
      <x:c r="B29" s="72" t="n">
        <x:v>46077</x:v>
      </x:c>
      <x:c r="C29" s="73" t="str">
        <x:v>Instagram</x:v>
      </x:c>
      <x:c r="D29" s="73" t="str">
        <x:v>Live</x:v>
      </x:c>
      <x:c r="E29" s="73" t="str">
        <x:v>Testimonial</x:v>
      </x:c>
      <x:c r="F29" s="73" t="str">
        <x:v>Launch</x:v>
      </x:c>
      <x:c r="G29" s="73" t="str">
        <x:v>Published</x:v>
      </x:c>
      <x:c r="H29" s="73" t="n">
        <x:v>15</x:v>
      </x:c>
      <x:c r="I29" s="73" t="str">
        <x:v>Testimonial Live #28</x:v>
      </x:c>
      <x:c r="J29" s="74" t="n">
        <x:v>14978</x:v>
      </x:c>
      <x:c r="K29" s="74" t="n">
        <x:v>4971</x:v>
      </x:c>
      <x:c r="L29" s="74" t="n">
        <x:v>124</x:v>
      </x:c>
      <x:c r="M29" s="74" t="n">
        <x:v>29</x:v>
      </x:c>
      <x:c r="N29" s="74" t="n">
        <x:v>52</x:v>
      </x:c>
      <x:c r="O29" s="74" t="n">
        <x:v>97</x:v>
      </x:c>
      <x:c r="P29" s="74" t="n">
        <x:v>140</x:v>
      </x:c>
      <x:c r="Q29" s="75" t="n">
        <x:v>0</x:v>
      </x:c>
      <x:c r="R29" s="75" t="n">
        <x:v>809000</x:v>
      </x:c>
      <x:c r="S29" s="74" t="n">
        <x:f>L29+M29+N29+O29</x:f>
        <x:v>302</x:v>
      </x:c>
      <x:c r="T29" s="76" t="n">
        <x:f>IFERROR(S29/K29,0)</x:f>
        <x:v>0.060752363709515186</x:v>
      </x:c>
      <x:c r="U29" s="76" t="n">
        <x:f>IFERROR(P29/K29,0)</x:f>
        <x:v>0.02816334741500704</x:v>
      </x:c>
      <x:c r="V29" s="77" t="n">
        <x:f>IFERROR(R29/Q29,0)</x:f>
        <x:v>0</x:v>
      </x:c>
      <x:c r="W29" s="78" t="str">
        <x:f>IF(T29&gt;=0.08,"High",IF(T29&gt;=0.04,"Medium","Low"))</x:f>
        <x:v>Medium</x:v>
      </x:c>
    </x:row>
    <x:row r="30">
      <x:c r="A30" s="71" t="str">
        <x:v>P1029</x:v>
      </x:c>
      <x:c r="B30" s="72" t="n">
        <x:v>46116</x:v>
      </x:c>
      <x:c r="C30" s="73" t="str">
        <x:v>TikTok</x:v>
      </x:c>
      <x:c r="D30" s="73" t="str">
        <x:v>Story</x:v>
      </x:c>
      <x:c r="E30" s="73" t="str">
        <x:v>Promo</x:v>
      </x:c>
      <x:c r="F30" s="73" t="str">
        <x:v>Traffic</x:v>
      </x:c>
      <x:c r="G30" s="73" t="str">
        <x:v>Published</x:v>
      </x:c>
      <x:c r="H30" s="73" t="n">
        <x:v>20</x:v>
      </x:c>
      <x:c r="I30" s="73" t="str">
        <x:v>Promo Story #29</x:v>
      </x:c>
      <x:c r="J30" s="74" t="n">
        <x:v>22079</x:v>
      </x:c>
      <x:c r="K30" s="74" t="n">
        <x:v>9133</x:v>
      </x:c>
      <x:c r="L30" s="74" t="n">
        <x:v>181</x:v>
      </x:c>
      <x:c r="M30" s="74" t="n">
        <x:v>54</x:v>
      </x:c>
      <x:c r="N30" s="74" t="n">
        <x:v>66</x:v>
      </x:c>
      <x:c r="O30" s="74" t="n">
        <x:v>28</x:v>
      </x:c>
      <x:c r="P30" s="74" t="n">
        <x:v>337</x:v>
      </x:c>
      <x:c r="Q30" s="75" t="n">
        <x:v>0</x:v>
      </x:c>
      <x:c r="R30" s="75" t="n">
        <x:v>831000</x:v>
      </x:c>
      <x:c r="S30" s="74" t="n">
        <x:f>L30+M30+N30+O30</x:f>
        <x:v>329</x:v>
      </x:c>
      <x:c r="T30" s="76" t="n">
        <x:f>IFERROR(S30/K30,0)</x:f>
        <x:v>0.0360232125260046</x:v>
      </x:c>
      <x:c r="U30" s="76" t="n">
        <x:f>IFERROR(P30/K30,0)</x:f>
        <x:v>0.03689915690353662</x:v>
      </x:c>
      <x:c r="V30" s="77" t="n">
        <x:f>IFERROR(R30/Q30,0)</x:f>
        <x:v>0</x:v>
      </x:c>
      <x:c r="W30" s="78" t="str">
        <x:f>IF(T30&gt;=0.08,"High",IF(T30&gt;=0.04,"Medium","Low"))</x:f>
        <x:v>Low</x:v>
      </x:c>
    </x:row>
    <x:row r="31">
      <x:c r="A31" s="71" t="str">
        <x:v>P1030</x:v>
      </x:c>
      <x:c r="B31" s="72" t="n">
        <x:v>46136</x:v>
      </x:c>
      <x:c r="C31" s="73" t="str">
        <x:v>Instagram</x:v>
      </x:c>
      <x:c r="D31" s="73" t="str">
        <x:v>Story</x:v>
      </x:c>
      <x:c r="E31" s="73" t="str">
        <x:v>Promo</x:v>
      </x:c>
      <x:c r="F31" s="73" t="str">
        <x:v>Launch</x:v>
      </x:c>
      <x:c r="G31" s="73" t="str">
        <x:v>Published</x:v>
      </x:c>
      <x:c r="H31" s="73" t="n">
        <x:v>18</x:v>
      </x:c>
      <x:c r="I31" s="73" t="str">
        <x:v>Promo Story #30</x:v>
      </x:c>
      <x:c r="J31" s="74" t="n">
        <x:v>14086</x:v>
      </x:c>
      <x:c r="K31" s="74" t="n">
        <x:v>7982</x:v>
      </x:c>
      <x:c r="L31" s="74" t="n">
        <x:v>211</x:v>
      </x:c>
      <x:c r="M31" s="74" t="n">
        <x:v>50</x:v>
      </x:c>
      <x:c r="N31" s="74" t="n">
        <x:v>15</x:v>
      </x:c>
      <x:c r="O31" s="74" t="n">
        <x:v>43</x:v>
      </x:c>
      <x:c r="P31" s="74" t="n">
        <x:v>277</x:v>
      </x:c>
      <x:c r="Q31" s="75" t="n">
        <x:v>0</x:v>
      </x:c>
      <x:c r="R31" s="75" t="n">
        <x:v>957000</x:v>
      </x:c>
      <x:c r="S31" s="74" t="n">
        <x:f>L31+M31+N31+O31</x:f>
        <x:v>319</x:v>
      </x:c>
      <x:c r="T31" s="76" t="n">
        <x:f>IFERROR(S31/K31,0)</x:f>
        <x:v>0.03996492107241293</x:v>
      </x:c>
      <x:c r="U31" s="76" t="n">
        <x:f>IFERROR(P31/K31,0)</x:f>
        <x:v>0.034703081934352294</x:v>
      </x:c>
      <x:c r="V31" s="77" t="n">
        <x:f>IFERROR(R31/Q31,0)</x:f>
        <x:v>0</x:v>
      </x:c>
      <x:c r="W31" s="78" t="str">
        <x:f>IF(T31&gt;=0.08,"High",IF(T31&gt;=0.04,"Medium","Low"))</x:f>
        <x:v>Low</x:v>
      </x:c>
    </x:row>
    <x:row r="32">
      <x:c r="A32" s="71" t="str">
        <x:v>P1031</x:v>
      </x:c>
      <x:c r="B32" s="72" t="n">
        <x:v>46025</x:v>
      </x:c>
      <x:c r="C32" s="73" t="str">
        <x:v>TikTok</x:v>
      </x:c>
      <x:c r="D32" s="73" t="str">
        <x:v>Story</x:v>
      </x:c>
      <x:c r="E32" s="73" t="str">
        <x:v>Product Demo</x:v>
      </x:c>
      <x:c r="F32" s="73" t="str">
        <x:v>Launch</x:v>
      </x:c>
      <x:c r="G32" s="73" t="str">
        <x:v>Published</x:v>
      </x:c>
      <x:c r="H32" s="73" t="n">
        <x:v>8</x:v>
      </x:c>
      <x:c r="I32" s="73" t="str">
        <x:v>Product Demo Story #31</x:v>
      </x:c>
      <x:c r="J32" s="74" t="n">
        <x:v>23187</x:v>
      </x:c>
      <x:c r="K32" s="74" t="n">
        <x:v>8421</x:v>
      </x:c>
      <x:c r="L32" s="74" t="n">
        <x:v>371</x:v>
      </x:c>
      <x:c r="M32" s="74" t="n">
        <x:v>16</x:v>
      </x:c>
      <x:c r="N32" s="74" t="n">
        <x:v>21</x:v>
      </x:c>
      <x:c r="O32" s="74" t="n">
        <x:v>11</x:v>
      </x:c>
      <x:c r="P32" s="74" t="n">
        <x:v>163</x:v>
      </x:c>
      <x:c r="Q32" s="75" t="n">
        <x:v>7000</x:v>
      </x:c>
      <x:c r="R32" s="75" t="n">
        <x:v>400000</x:v>
      </x:c>
      <x:c r="S32" s="74" t="n">
        <x:f>L32+M32+N32+O32</x:f>
        <x:v>419</x:v>
      </x:c>
      <x:c r="T32" s="76" t="n">
        <x:f>IFERROR(S32/K32,0)</x:f>
        <x:v>0.049756560978506115</x:v>
      </x:c>
      <x:c r="U32" s="76" t="n">
        <x:f>IFERROR(P32/K32,0)</x:f>
        <x:v>0.01935637097731861</x:v>
      </x:c>
      <x:c r="V32" s="77" t="n">
        <x:f>IFERROR(R32/Q32,0)</x:f>
        <x:v>57.142857142857146</x:v>
      </x:c>
      <x:c r="W32" s="78" t="str">
        <x:f>IF(T32&gt;=0.08,"High",IF(T32&gt;=0.04,"Medium","Low"))</x:f>
        <x:v>Medium</x:v>
      </x:c>
    </x:row>
    <x:row r="33">
      <x:c r="A33" s="71" t="str">
        <x:v>P1032</x:v>
      </x:c>
      <x:c r="B33" s="72" t="n">
        <x:v>46038</x:v>
      </x:c>
      <x:c r="C33" s="73" t="str">
        <x:v>Instagram</x:v>
      </x:c>
      <x:c r="D33" s="73" t="str">
        <x:v>Photo</x:v>
      </x:c>
      <x:c r="E33" s="73" t="str">
        <x:v>Product Demo</x:v>
      </x:c>
      <x:c r="F33" s="73" t="str">
        <x:v>Retention</x:v>
      </x:c>
      <x:c r="G33" s="73" t="str">
        <x:v>Scheduled</x:v>
      </x:c>
      <x:c r="H33" s="73" t="n">
        <x:v>21</x:v>
      </x:c>
      <x:c r="I33" s="73" t="str">
        <x:v>Product Demo Photo #32</x:v>
      </x:c>
      <x:c r="J33" s="74" t="n">
        <x:v>14648</x:v>
      </x:c>
      <x:c r="K33" s="74" t="n">
        <x:v>9495</x:v>
      </x:c>
      <x:c r="L33" s="74" t="n">
        <x:v>455</x:v>
      </x:c>
      <x:c r="M33" s="74" t="n">
        <x:v>36</x:v>
      </x:c>
      <x:c r="N33" s="74" t="n">
        <x:v>129</x:v>
      </x:c>
      <x:c r="O33" s="74" t="n">
        <x:v>136</x:v>
      </x:c>
      <x:c r="P33" s="74" t="n">
        <x:v>49</x:v>
      </x:c>
      <x:c r="Q33" s="75" t="n">
        <x:v>0</x:v>
      </x:c>
      <x:c r="R33" s="75" t="n">
        <x:v>206000</x:v>
      </x:c>
      <x:c r="S33" s="74" t="n">
        <x:f>L33+M33+N33+O33</x:f>
        <x:v>756</x:v>
      </x:c>
      <x:c r="T33" s="76" t="n">
        <x:f>IFERROR(S33/K33,0)</x:f>
        <x:v>0.07962085308056872</x:v>
      </x:c>
      <x:c r="U33" s="76" t="n">
        <x:f>IFERROR(P33/K33,0)</x:f>
        <x:v>0.005160610847814639</x:v>
      </x:c>
      <x:c r="V33" s="77" t="n">
        <x:f>IFERROR(R33/Q33,0)</x:f>
        <x:v>0</x:v>
      </x:c>
      <x:c r="W33" s="78" t="str">
        <x:f>IF(T33&gt;=0.08,"High",IF(T33&gt;=0.04,"Medium","Low"))</x:f>
        <x:v>Medium</x:v>
      </x:c>
    </x:row>
    <x:row r="34">
      <x:c r="A34" s="71" t="str">
        <x:v>P1033</x:v>
      </x:c>
      <x:c r="B34" s="72" t="n">
        <x:v>46086</x:v>
      </x:c>
      <x:c r="C34" s="73" t="str">
        <x:v>Facebook</x:v>
      </x:c>
      <x:c r="D34" s="73" t="str">
        <x:v>Story</x:v>
      </x:c>
      <x:c r="E34" s="73" t="str">
        <x:v>Product Demo</x:v>
      </x:c>
      <x:c r="F34" s="73" t="str">
        <x:v>Brand Awareness</x:v>
      </x:c>
      <x:c r="G34" s="73" t="str">
        <x:v>Published</x:v>
      </x:c>
      <x:c r="H34" s="73" t="n">
        <x:v>20</x:v>
      </x:c>
      <x:c r="I34" s="73" t="str">
        <x:v>Product Demo Story #33</x:v>
      </x:c>
      <x:c r="J34" s="74" t="n">
        <x:v>8562</x:v>
      </x:c>
      <x:c r="K34" s="74" t="n">
        <x:v>1767</x:v>
      </x:c>
      <x:c r="L34" s="74" t="n">
        <x:v>73</x:v>
      </x:c>
      <x:c r="M34" s="74" t="n">
        <x:v>4</x:v>
      </x:c>
      <x:c r="N34" s="74" t="n">
        <x:v>3</x:v>
      </x:c>
      <x:c r="O34" s="74" t="n">
        <x:v>21</x:v>
      </x:c>
      <x:c r="P34" s="74" t="n">
        <x:v>38</x:v>
      </x:c>
      <x:c r="Q34" s="75" t="n">
        <x:v>0</x:v>
      </x:c>
      <x:c r="R34" s="75" t="n">
        <x:v>229000</x:v>
      </x:c>
      <x:c r="S34" s="74" t="n">
        <x:f>L34+M34+N34+O34</x:f>
        <x:v>101</x:v>
      </x:c>
      <x:c r="T34" s="76" t="n">
        <x:f>IFERROR(S34/K34,0)</x:f>
        <x:v>0.05715902659875495</x:v>
      </x:c>
      <x:c r="U34" s="76" t="n">
        <x:f>IFERROR(P34/K34,0)</x:f>
        <x:v>0.021505376344086023</x:v>
      </x:c>
      <x:c r="V34" s="77" t="n">
        <x:f>IFERROR(R34/Q34,0)</x:f>
        <x:v>0</x:v>
      </x:c>
      <x:c r="W34" s="78" t="str">
        <x:f>IF(T34&gt;=0.08,"High",IF(T34&gt;=0.04,"Medium","Low"))</x:f>
        <x:v>Medium</x:v>
      </x:c>
    </x:row>
    <x:row r="35">
      <x:c r="A35" s="71" t="str">
        <x:v>P1034</x:v>
      </x:c>
      <x:c r="B35" s="72" t="n">
        <x:v>46098</x:v>
      </x:c>
      <x:c r="C35" s="73" t="str">
        <x:v>TikTok</x:v>
      </x:c>
      <x:c r="D35" s="73" t="str">
        <x:v>Photo</x:v>
      </x:c>
      <x:c r="E35" s="73" t="str">
        <x:v>Tips &amp; Tricks</x:v>
      </x:c>
      <x:c r="F35" s="73" t="str">
        <x:v>Brand Awareness</x:v>
      </x:c>
      <x:c r="G35" s="73" t="str">
        <x:v>Published</x:v>
      </x:c>
      <x:c r="H35" s="73" t="n">
        <x:v>10</x:v>
      </x:c>
      <x:c r="I35" s="73" t="str">
        <x:v>Tips &amp; Tricks Photo #34</x:v>
      </x:c>
      <x:c r="J35" s="74" t="n">
        <x:v>21920</x:v>
      </x:c>
      <x:c r="K35" s="74" t="n">
        <x:v>4760</x:v>
      </x:c>
      <x:c r="L35" s="74" t="n">
        <x:v>240</x:v>
      </x:c>
      <x:c r="M35" s="74" t="n">
        <x:v>41</x:v>
      </x:c>
      <x:c r="N35" s="74" t="n">
        <x:v>26</x:v>
      </x:c>
      <x:c r="O35" s="74" t="n">
        <x:v>42</x:v>
      </x:c>
      <x:c r="P35" s="74" t="n">
        <x:v>133</x:v>
      </x:c>
      <x:c r="Q35" s="75" t="n">
        <x:v>0</x:v>
      </x:c>
      <x:c r="R35" s="75" t="n">
        <x:v>334000</x:v>
      </x:c>
      <x:c r="S35" s="74" t="n">
        <x:f>L35+M35+N35+O35</x:f>
        <x:v>349</x:v>
      </x:c>
      <x:c r="T35" s="76" t="n">
        <x:f>IFERROR(S35/K35,0)</x:f>
        <x:v>0.07331932773109244</x:v>
      </x:c>
      <x:c r="U35" s="76" t="n">
        <x:f>IFERROR(P35/K35,0)</x:f>
        <x:v>0.027941176470588237</x:v>
      </x:c>
      <x:c r="V35" s="77" t="n">
        <x:f>IFERROR(R35/Q35,0)</x:f>
        <x:v>0</x:v>
      </x:c>
      <x:c r="W35" s="78" t="str">
        <x:f>IF(T35&gt;=0.08,"High",IF(T35&gt;=0.04,"Medium","Low"))</x:f>
        <x:v>Medium</x:v>
      </x:c>
    </x:row>
    <x:row r="36">
      <x:c r="A36" s="71" t="str">
        <x:v>P1035</x:v>
      </x:c>
      <x:c r="B36" s="72" t="n">
        <x:v>46086</x:v>
      </x:c>
      <x:c r="C36" s="73" t="str">
        <x:v>TikTok</x:v>
      </x:c>
      <x:c r="D36" s="73" t="str">
        <x:v>Live</x:v>
      </x:c>
      <x:c r="E36" s="73" t="str">
        <x:v>Product Demo</x:v>
      </x:c>
      <x:c r="F36" s="73" t="str">
        <x:v>Traffic</x:v>
      </x:c>
      <x:c r="G36" s="73" t="str">
        <x:v>Published</x:v>
      </x:c>
      <x:c r="H36" s="73" t="n">
        <x:v>12</x:v>
      </x:c>
      <x:c r="I36" s="73" t="str">
        <x:v>Product Demo Live #35</x:v>
      </x:c>
      <x:c r="J36" s="74" t="n">
        <x:v>22653</x:v>
      </x:c>
      <x:c r="K36" s="74" t="n">
        <x:v>6574</x:v>
      </x:c>
      <x:c r="L36" s="74" t="n">
        <x:v>250</x:v>
      </x:c>
      <x:c r="M36" s="74" t="n">
        <x:v>27</x:v>
      </x:c>
      <x:c r="N36" s="74" t="n">
        <x:v>19</x:v>
      </x:c>
      <x:c r="O36" s="74" t="n">
        <x:v>24</x:v>
      </x:c>
      <x:c r="P36" s="74" t="n">
        <x:v>83</x:v>
      </x:c>
      <x:c r="Q36" s="75" t="n">
        <x:v>0</x:v>
      </x:c>
      <x:c r="R36" s="75" t="n">
        <x:v>343000</x:v>
      </x:c>
      <x:c r="S36" s="74" t="n">
        <x:f>L36+M36+N36+O36</x:f>
        <x:v>320</x:v>
      </x:c>
      <x:c r="T36" s="76" t="n">
        <x:f>IFERROR(S36/K36,0)</x:f>
        <x:v>0.048676604806814724</x:v>
      </x:c>
      <x:c r="U36" s="76" t="n">
        <x:f>IFERROR(P36/K36,0)</x:f>
        <x:v>0.012625494371767569</x:v>
      </x:c>
      <x:c r="V36" s="77" t="n">
        <x:f>IFERROR(R36/Q36,0)</x:f>
        <x:v>0</x:v>
      </x:c>
      <x:c r="W36" s="78" t="str">
        <x:f>IF(T36&gt;=0.08,"High",IF(T36&gt;=0.04,"Medium","Low"))</x:f>
        <x:v>Medium</x:v>
      </x:c>
    </x:row>
    <x:row r="37">
      <x:c r="A37" s="71" t="str">
        <x:v>P1036</x:v>
      </x:c>
      <x:c r="B37" s="72" t="n">
        <x:v>46072</x:v>
      </x:c>
      <x:c r="C37" s="73" t="str">
        <x:v>TikTok</x:v>
      </x:c>
      <x:c r="D37" s="73" t="str">
        <x:v>Photo</x:v>
      </x:c>
      <x:c r="E37" s="73" t="str">
        <x:v>Education</x:v>
      </x:c>
      <x:c r="F37" s="73" t="str">
        <x:v>Community</x:v>
      </x:c>
      <x:c r="G37" s="73" t="str">
        <x:v>Published</x:v>
      </x:c>
      <x:c r="H37" s="73" t="n">
        <x:v>9</x:v>
      </x:c>
      <x:c r="I37" s="73" t="str">
        <x:v>Education Photo #36</x:v>
      </x:c>
      <x:c r="J37" s="74" t="n">
        <x:v>22858</x:v>
      </x:c>
      <x:c r="K37" s="74" t="n">
        <x:v>5720</x:v>
      </x:c>
      <x:c r="L37" s="74" t="n">
        <x:v>231</x:v>
      </x:c>
      <x:c r="M37" s="74" t="n">
        <x:v>35</x:v>
      </x:c>
      <x:c r="N37" s="74" t="n">
        <x:v>39</x:v>
      </x:c>
      <x:c r="O37" s="74" t="n">
        <x:v>36</x:v>
      </x:c>
      <x:c r="P37" s="74" t="n">
        <x:v>86</x:v>
      </x:c>
      <x:c r="Q37" s="75" t="n">
        <x:v>48000</x:v>
      </x:c>
      <x:c r="R37" s="75" t="n">
        <x:v>384000</x:v>
      </x:c>
      <x:c r="S37" s="74" t="n">
        <x:f>L37+M37+N37+O37</x:f>
        <x:v>341</x:v>
      </x:c>
      <x:c r="T37" s="76" t="n">
        <x:f>IFERROR(S37/K37,0)</x:f>
        <x:v>0.05961538461538462</x:v>
      </x:c>
      <x:c r="U37" s="76" t="n">
        <x:f>IFERROR(P37/K37,0)</x:f>
        <x:v>0.015034965034965035</x:v>
      </x:c>
      <x:c r="V37" s="77" t="n">
        <x:f>IFERROR(R37/Q37,0)</x:f>
        <x:v>8</x:v>
      </x:c>
      <x:c r="W37" s="78" t="str">
        <x:f>IF(T37&gt;=0.08,"High",IF(T37&gt;=0.04,"Medium","Low"))</x:f>
        <x:v>Medium</x:v>
      </x:c>
    </x:row>
    <x:row r="38">
      <x:c r="A38" s="71" t="str">
        <x:v>P1037</x:v>
      </x:c>
      <x:c r="B38" s="72" t="n">
        <x:v>46048</x:v>
      </x:c>
      <x:c r="C38" s="73" t="str">
        <x:v>YouTube</x:v>
      </x:c>
      <x:c r="D38" s="73" t="str">
        <x:v>Reels</x:v>
      </x:c>
      <x:c r="E38" s="73" t="str">
        <x:v>Education</x:v>
      </x:c>
      <x:c r="F38" s="73" t="str">
        <x:v>Retention</x:v>
      </x:c>
      <x:c r="G38" s="73" t="str">
        <x:v>Published</x:v>
      </x:c>
      <x:c r="H38" s="73" t="n">
        <x:v>19</x:v>
      </x:c>
      <x:c r="I38" s="73" t="str">
        <x:v>Education Reels #37</x:v>
      </x:c>
      <x:c r="J38" s="74" t="n">
        <x:v>9563</x:v>
      </x:c>
      <x:c r="K38" s="74" t="n">
        <x:v>4586</x:v>
      </x:c>
      <x:c r="L38" s="74" t="n">
        <x:v>150</x:v>
      </x:c>
      <x:c r="M38" s="74" t="n">
        <x:v>35</x:v>
      </x:c>
      <x:c r="N38" s="74" t="n">
        <x:v>106</x:v>
      </x:c>
      <x:c r="O38" s="74" t="n">
        <x:v>80</x:v>
      </x:c>
      <x:c r="P38" s="74" t="n">
        <x:v>155</x:v>
      </x:c>
      <x:c r="Q38" s="75" t="n">
        <x:v>0</x:v>
      </x:c>
      <x:c r="R38" s="75" t="n">
        <x:v>768000</x:v>
      </x:c>
      <x:c r="S38" s="74" t="n">
        <x:f>L38+M38+N38+O38</x:f>
        <x:v>371</x:v>
      </x:c>
      <x:c r="T38" s="76" t="n">
        <x:f>IFERROR(S38/K38,0)</x:f>
        <x:v>0.08089838639337113</x:v>
      </x:c>
      <x:c r="U38" s="76" t="n">
        <x:f>IFERROR(P38/K38,0)</x:f>
        <x:v>0.033798517226341036</x:v>
      </x:c>
      <x:c r="V38" s="77" t="n">
        <x:f>IFERROR(R38/Q38,0)</x:f>
        <x:v>0</x:v>
      </x:c>
      <x:c r="W38" s="78" t="str">
        <x:f>IF(T38&gt;=0.08,"High",IF(T38&gt;=0.04,"Medium","Low"))</x:f>
        <x:v>High</x:v>
      </x:c>
    </x:row>
    <x:row r="39">
      <x:c r="A39" s="71" t="str">
        <x:v>P1038</x:v>
      </x:c>
      <x:c r="B39" s="72" t="n">
        <x:v>46083</x:v>
      </x:c>
      <x:c r="C39" s="73" t="str">
        <x:v>TikTok</x:v>
      </x:c>
      <x:c r="D39" s="73" t="str">
        <x:v>Short Video</x:v>
      </x:c>
      <x:c r="E39" s="73" t="str">
        <x:v>Tips &amp; Tricks</x:v>
      </x:c>
      <x:c r="F39" s="73" t="str">
        <x:v>Community</x:v>
      </x:c>
      <x:c r="G39" s="73" t="str">
        <x:v>Published</x:v>
      </x:c>
      <x:c r="H39" s="73" t="n">
        <x:v>10</x:v>
      </x:c>
      <x:c r="I39" s="73" t="str">
        <x:v>Tips &amp; Tricks Short Video #38</x:v>
      </x:c>
      <x:c r="J39" s="74" t="n">
        <x:v>21567</x:v>
      </x:c>
      <x:c r="K39" s="74" t="n">
        <x:v>10512</x:v>
      </x:c>
      <x:c r="L39" s="74" t="n">
        <x:v>237</x:v>
      </x:c>
      <x:c r="M39" s="74" t="n">
        <x:v>143</x:v>
      </x:c>
      <x:c r="N39" s="74" t="n">
        <x:v>233</x:v>
      </x:c>
      <x:c r="O39" s="74" t="n">
        <x:v>104</x:v>
      </x:c>
      <x:c r="P39" s="74" t="n">
        <x:v>342</x:v>
      </x:c>
      <x:c r="Q39" s="75" t="n">
        <x:v>0</x:v>
      </x:c>
      <x:c r="R39" s="75" t="n">
        <x:v>1399000</x:v>
      </x:c>
      <x:c r="S39" s="74" t="n">
        <x:f>L39+M39+N39+O39</x:f>
        <x:v>717</x:v>
      </x:c>
      <x:c r="T39" s="76" t="n">
        <x:f>IFERROR(S39/K39,0)</x:f>
        <x:v>0.06820776255707763</x:v>
      </x:c>
      <x:c r="U39" s="76" t="n">
        <x:f>IFERROR(P39/K39,0)</x:f>
        <x:v>0.032534246575342464</x:v>
      </x:c>
      <x:c r="V39" s="77" t="n">
        <x:f>IFERROR(R39/Q39,0)</x:f>
        <x:v>0</x:v>
      </x:c>
      <x:c r="W39" s="78" t="str">
        <x:f>IF(T39&gt;=0.08,"High",IF(T39&gt;=0.04,"Medium","Low"))</x:f>
        <x:v>Medium</x:v>
      </x:c>
    </x:row>
    <x:row r="40">
      <x:c r="A40" s="71" t="str">
        <x:v>P1039</x:v>
      </x:c>
      <x:c r="B40" s="72" t="n">
        <x:v>46129</x:v>
      </x:c>
      <x:c r="C40" s="73" t="str">
        <x:v>Facebook</x:v>
      </x:c>
      <x:c r="D40" s="73" t="str">
        <x:v>Short Video</x:v>
      </x:c>
      <x:c r="E40" s="73" t="str">
        <x:v>Promo</x:v>
      </x:c>
      <x:c r="F40" s="73" t="str">
        <x:v>Launch</x:v>
      </x:c>
      <x:c r="G40" s="73" t="str">
        <x:v>Published</x:v>
      </x:c>
      <x:c r="H40" s="73" t="n">
        <x:v>8</x:v>
      </x:c>
      <x:c r="I40" s="73" t="str">
        <x:v>Promo Short Video #39</x:v>
      </x:c>
      <x:c r="J40" s="74" t="n">
        <x:v>8324</x:v>
      </x:c>
      <x:c r="K40" s="74" t="n">
        <x:v>1521</x:v>
      </x:c>
      <x:c r="L40" s="74" t="n">
        <x:v>117</x:v>
      </x:c>
      <x:c r="M40" s="74" t="n">
        <x:v>16</x:v>
      </x:c>
      <x:c r="N40" s="74" t="n">
        <x:v>17</x:v>
      </x:c>
      <x:c r="O40" s="74" t="n">
        <x:v>33</x:v>
      </x:c>
      <x:c r="P40" s="74" t="n">
        <x:v>35</x:v>
      </x:c>
      <x:c r="Q40" s="75" t="n">
        <x:v>178000</x:v>
      </x:c>
      <x:c r="R40" s="75" t="n">
        <x:v>414000</x:v>
      </x:c>
      <x:c r="S40" s="74" t="n">
        <x:f>L40+M40+N40+O40</x:f>
        <x:v>183</x:v>
      </x:c>
      <x:c r="T40" s="76" t="n">
        <x:f>IFERROR(S40/K40,0)</x:f>
        <x:v>0.1203155818540434</x:v>
      </x:c>
      <x:c r="U40" s="76" t="n">
        <x:f>IFERROR(P40/K40,0)</x:f>
        <x:v>0.023011176857330704</x:v>
      </x:c>
      <x:c r="V40" s="77" t="n">
        <x:f>IFERROR(R40/Q40,0)</x:f>
        <x:v>2.3258426966292136</x:v>
      </x:c>
      <x:c r="W40" s="78" t="str">
        <x:f>IF(T40&gt;=0.08,"High",IF(T40&gt;=0.04,"Medium","Low"))</x:f>
        <x:v>High</x:v>
      </x:c>
    </x:row>
    <x:row r="41">
      <x:c r="A41" s="71" t="str">
        <x:v>P1040</x:v>
      </x:c>
      <x:c r="B41" s="72" t="n">
        <x:v>46150</x:v>
      </x:c>
      <x:c r="C41" s="73" t="str">
        <x:v>TikTok</x:v>
      </x:c>
      <x:c r="D41" s="73" t="str">
        <x:v>Photo</x:v>
      </x:c>
      <x:c r="E41" s="73" t="str">
        <x:v>Product Demo</x:v>
      </x:c>
      <x:c r="F41" s="73" t="str">
        <x:v>Launch</x:v>
      </x:c>
      <x:c r="G41" s="73" t="str">
        <x:v>Published</x:v>
      </x:c>
      <x:c r="H41" s="73" t="n">
        <x:v>8</x:v>
      </x:c>
      <x:c r="I41" s="73" t="str">
        <x:v>Product Demo Photo #40</x:v>
      </x:c>
      <x:c r="J41" s="74" t="n">
        <x:v>23070</x:v>
      </x:c>
      <x:c r="K41" s="74" t="n">
        <x:v>10049</x:v>
      </x:c>
      <x:c r="L41" s="74" t="n">
        <x:v>154</x:v>
      </x:c>
      <x:c r="M41" s="74" t="n">
        <x:v>89</x:v>
      </x:c>
      <x:c r="N41" s="74" t="n">
        <x:v>57</x:v>
      </x:c>
      <x:c r="O41" s="74" t="n">
        <x:v>115</x:v>
      </x:c>
      <x:c r="P41" s="74" t="n">
        <x:v>34</x:v>
      </x:c>
      <x:c r="Q41" s="75" t="n">
        <x:v>237000</x:v>
      </x:c>
      <x:c r="R41" s="75" t="n">
        <x:v>476000</x:v>
      </x:c>
      <x:c r="S41" s="74" t="n">
        <x:f>L41+M41+N41+O41</x:f>
        <x:v>415</x:v>
      </x:c>
      <x:c r="T41" s="76" t="n">
        <x:f>IFERROR(S41/K41,0)</x:f>
        <x:v>0.04129764155637377</x:v>
      </x:c>
      <x:c r="U41" s="76" t="n">
        <x:f>IFERROR(P41/K41,0)</x:f>
        <x:v>0.003383421235943875</x:v>
      </x:c>
      <x:c r="V41" s="77" t="n">
        <x:f>IFERROR(R41/Q41,0)</x:f>
        <x:v>2.0084388185654007</x:v>
      </x:c>
      <x:c r="W41" s="78" t="str">
        <x:f>IF(T41&gt;=0.08,"High",IF(T41&gt;=0.04,"Medium","Low"))</x:f>
        <x:v>Medium</x:v>
      </x:c>
    </x:row>
    <x:row r="42">
      <x:c r="A42" s="71" t="str">
        <x:v>P1041</x:v>
      </x:c>
      <x:c r="B42" s="72" t="n">
        <x:v>46068</x:v>
      </x:c>
      <x:c r="C42" s="73" t="str">
        <x:v>YouTube</x:v>
      </x:c>
      <x:c r="D42" s="73" t="str">
        <x:v>Story</x:v>
      </x:c>
      <x:c r="E42" s="73" t="str">
        <x:v>Testimonial</x:v>
      </x:c>
      <x:c r="F42" s="73" t="str">
        <x:v>Brand Awareness</x:v>
      </x:c>
      <x:c r="G42" s="73" t="str">
        <x:v>Published</x:v>
      </x:c>
      <x:c r="H42" s="73" t="n">
        <x:v>8</x:v>
      </x:c>
      <x:c r="I42" s="73" t="str">
        <x:v>Testimonial Story #41</x:v>
      </x:c>
      <x:c r="J42" s="74" t="n">
        <x:v>8611</x:v>
      </x:c>
      <x:c r="K42" s="74" t="n">
        <x:v>2216</x:v>
      </x:c>
      <x:c r="L42" s="74" t="n">
        <x:v>95</x:v>
      </x:c>
      <x:c r="M42" s="74" t="n">
        <x:v>7</x:v>
      </x:c>
      <x:c r="N42" s="74" t="n">
        <x:v>13</x:v>
      </x:c>
      <x:c r="O42" s="74" t="n">
        <x:v>16</x:v>
      </x:c>
      <x:c r="P42" s="74" t="n">
        <x:v>75</x:v>
      </x:c>
      <x:c r="Q42" s="75" t="n">
        <x:v>218000</x:v>
      </x:c>
      <x:c r="R42" s="75" t="n">
        <x:v>501000</x:v>
      </x:c>
      <x:c r="S42" s="74" t="n">
        <x:f>L42+M42+N42+O42</x:f>
        <x:v>131</x:v>
      </x:c>
      <x:c r="T42" s="76" t="n">
        <x:f>IFERROR(S42/K42,0)</x:f>
        <x:v>0.05911552346570397</x:v>
      </x:c>
      <x:c r="U42" s="76" t="n">
        <x:f>IFERROR(P42/K42,0)</x:f>
        <x:v>0.03384476534296029</x:v>
      </x:c>
      <x:c r="V42" s="77" t="n">
        <x:f>IFERROR(R42/Q42,0)</x:f>
        <x:v>2.2981651376146788</x:v>
      </x:c>
      <x:c r="W42" s="78" t="str">
        <x:f>IF(T42&gt;=0.08,"High",IF(T42&gt;=0.04,"Medium","Low"))</x:f>
        <x:v>Medium</x:v>
      </x:c>
    </x:row>
    <x:row r="43">
      <x:c r="A43" s="71" t="str">
        <x:v>P1042</x:v>
      </x:c>
      <x:c r="B43" s="72" t="n">
        <x:v>46084</x:v>
      </x:c>
      <x:c r="C43" s="73" t="str">
        <x:v>Instagram</x:v>
      </x:c>
      <x:c r="D43" s="73" t="str">
        <x:v>Live</x:v>
      </x:c>
      <x:c r="E43" s="73" t="str">
        <x:v>Testimonial</x:v>
      </x:c>
      <x:c r="F43" s="73" t="str">
        <x:v>Brand Awareness</x:v>
      </x:c>
      <x:c r="G43" s="73" t="str">
        <x:v>Published</x:v>
      </x:c>
      <x:c r="H43" s="73" t="n">
        <x:v>9</x:v>
      </x:c>
      <x:c r="I43" s="73" t="str">
        <x:v>Testimonial Live #42</x:v>
      </x:c>
      <x:c r="J43" s="74" t="n">
        <x:v>15670</x:v>
      </x:c>
      <x:c r="K43" s="74" t="n">
        <x:v>7613</x:v>
      </x:c>
      <x:c r="L43" s="74" t="n">
        <x:v>389</x:v>
      </x:c>
      <x:c r="M43" s="74" t="n">
        <x:v>35</x:v>
      </x:c>
      <x:c r="N43" s="74" t="n">
        <x:v>16</x:v>
      </x:c>
      <x:c r="O43" s="74" t="n">
        <x:v>60</x:v>
      </x:c>
      <x:c r="P43" s="74" t="n">
        <x:v>123</x:v>
      </x:c>
      <x:c r="Q43" s="75" t="n">
        <x:v>132000</x:v>
      </x:c>
      <x:c r="R43" s="75" t="n">
        <x:v>833000</x:v>
      </x:c>
      <x:c r="S43" s="74" t="n">
        <x:f>L43+M43+N43+O43</x:f>
        <x:v>500</x:v>
      </x:c>
      <x:c r="T43" s="76" t="n">
        <x:f>IFERROR(S43/K43,0)</x:f>
        <x:v>0.06567713122290818</x:v>
      </x:c>
      <x:c r="U43" s="76" t="n">
        <x:f>IFERROR(P43/K43,0)</x:f>
        <x:v>0.016156574280835414</x:v>
      </x:c>
      <x:c r="V43" s="77" t="n">
        <x:f>IFERROR(R43/Q43,0)</x:f>
        <x:v>6.3106060606060606</x:v>
      </x:c>
      <x:c r="W43" s="78" t="str">
        <x:f>IF(T43&gt;=0.08,"High",IF(T43&gt;=0.04,"Medium","Low"))</x:f>
        <x:v>Medium</x:v>
      </x:c>
    </x:row>
    <x:row r="44">
      <x:c r="A44" s="71" t="str">
        <x:v>P1043</x:v>
      </x:c>
      <x:c r="B44" s="72" t="n">
        <x:v>46100</x:v>
      </x:c>
      <x:c r="C44" s="73" t="str">
        <x:v>Instagram</x:v>
      </x:c>
      <x:c r="D44" s="73" t="str">
        <x:v>Live</x:v>
      </x:c>
      <x:c r="E44" s="73" t="str">
        <x:v>Behind The Scene</x:v>
      </x:c>
      <x:c r="F44" s="73" t="str">
        <x:v>Brand Awareness</x:v>
      </x:c>
      <x:c r="G44" s="73" t="str">
        <x:v>Published</x:v>
      </x:c>
      <x:c r="H44" s="73" t="n">
        <x:v>21</x:v>
      </x:c>
      <x:c r="I44" s="73" t="str">
        <x:v>Behind The Scene Live #43</x:v>
      </x:c>
      <x:c r="J44" s="74" t="n">
        <x:v>16500</x:v>
      </x:c>
      <x:c r="K44" s="74" t="n">
        <x:v>7469</x:v>
      </x:c>
      <x:c r="L44" s="74" t="n">
        <x:v>563</x:v>
      </x:c>
      <x:c r="M44" s="74" t="n">
        <x:v>65</x:v>
      </x:c>
      <x:c r="N44" s="74" t="n">
        <x:v>12</x:v>
      </x:c>
      <x:c r="O44" s="74" t="n">
        <x:v>116</x:v>
      </x:c>
      <x:c r="P44" s="74" t="n">
        <x:v>221</x:v>
      </x:c>
      <x:c r="Q44" s="75" t="n">
        <x:v>0</x:v>
      </x:c>
      <x:c r="R44" s="75" t="n">
        <x:v>381000</x:v>
      </x:c>
      <x:c r="S44" s="74" t="n">
        <x:f>L44+M44+N44+O44</x:f>
        <x:v>756</x:v>
      </x:c>
      <x:c r="T44" s="76" t="n">
        <x:f>IFERROR(S44/K44,0)</x:f>
        <x:v>0.10121836925960637</x:v>
      </x:c>
      <x:c r="U44" s="76" t="n">
        <x:f>IFERROR(P44/K44,0)</x:f>
        <x:v>0.02958896773329763</x:v>
      </x:c>
      <x:c r="V44" s="77" t="n">
        <x:f>IFERROR(R44/Q44,0)</x:f>
        <x:v>0</x:v>
      </x:c>
      <x:c r="W44" s="78" t="str">
        <x:f>IF(T44&gt;=0.08,"High",IF(T44&gt;=0.04,"Medium","Low"))</x:f>
        <x:v>High</x:v>
      </x:c>
    </x:row>
    <x:row r="45">
      <x:c r="A45" s="71" t="str">
        <x:v>P1044</x:v>
      </x:c>
      <x:c r="B45" s="72" t="n">
        <x:v>46092</x:v>
      </x:c>
      <x:c r="C45" s="73" t="str">
        <x:v>TikTok</x:v>
      </x:c>
      <x:c r="D45" s="73" t="str">
        <x:v>Live</x:v>
      </x:c>
      <x:c r="E45" s="73" t="str">
        <x:v>Behind The Scene</x:v>
      </x:c>
      <x:c r="F45" s="73" t="str">
        <x:v>Retention</x:v>
      </x:c>
      <x:c r="G45" s="73" t="str">
        <x:v>Draft</x:v>
      </x:c>
      <x:c r="H45" s="73" t="n">
        <x:v>13</x:v>
      </x:c>
      <x:c r="I45" s="73" t="str">
        <x:v>Behind The Scene Live #44</x:v>
      </x:c>
      <x:c r="J45" s="74" t="n">
        <x:v>21255</x:v>
      </x:c>
      <x:c r="K45" s="74" t="n">
        <x:v>6773</x:v>
      </x:c>
      <x:c r="L45" s="74" t="n">
        <x:v>322</x:v>
      </x:c>
      <x:c r="M45" s="74" t="n">
        <x:v>60</x:v>
      </x:c>
      <x:c r="N45" s="74" t="n">
        <x:v>36</x:v>
      </x:c>
      <x:c r="O45" s="74" t="n">
        <x:v>81</x:v>
      </x:c>
      <x:c r="P45" s="74" t="n">
        <x:v>189</x:v>
      </x:c>
      <x:c r="Q45" s="75" t="n">
        <x:v>0</x:v>
      </x:c>
      <x:c r="R45" s="75" t="n">
        <x:v>521000</x:v>
      </x:c>
      <x:c r="S45" s="74" t="n">
        <x:f>L45+M45+N45+O45</x:f>
        <x:v>499</x:v>
      </x:c>
      <x:c r="T45" s="76" t="n">
        <x:f>IFERROR(S45/K45,0)</x:f>
        <x:v>0.07367488557507751</x:v>
      </x:c>
      <x:c r="U45" s="76" t="n">
        <x:f>IFERROR(P45/K45,0)</x:f>
        <x:v>0.02790491658054038</x:v>
      </x:c>
      <x:c r="V45" s="77" t="n">
        <x:f>IFERROR(R45/Q45,0)</x:f>
        <x:v>0</x:v>
      </x:c>
      <x:c r="W45" s="78" t="str">
        <x:f>IF(T45&gt;=0.08,"High",IF(T45&gt;=0.04,"Medium","Low"))</x:f>
        <x:v>Medium</x:v>
      </x:c>
    </x:row>
    <x:row r="46">
      <x:c r="A46" s="71" t="str">
        <x:v>P1045</x:v>
      </x:c>
      <x:c r="B46" s="72" t="n">
        <x:v>46044</x:v>
      </x:c>
      <x:c r="C46" s="73" t="str">
        <x:v>TikTok</x:v>
      </x:c>
      <x:c r="D46" s="73" t="str">
        <x:v>Story</x:v>
      </x:c>
      <x:c r="E46" s="73" t="str">
        <x:v>Product Demo</x:v>
      </x:c>
      <x:c r="F46" s="73" t="str">
        <x:v>Brand Awareness</x:v>
      </x:c>
      <x:c r="G46" s="73" t="str">
        <x:v>Scheduled</x:v>
      </x:c>
      <x:c r="H46" s="73" t="n">
        <x:v>15</x:v>
      </x:c>
      <x:c r="I46" s="73" t="str">
        <x:v>Product Demo Story #45</x:v>
      </x:c>
      <x:c r="J46" s="74" t="n">
        <x:v>22768</x:v>
      </x:c>
      <x:c r="K46" s="74" t="n">
        <x:v>6272</x:v>
      </x:c>
      <x:c r="L46" s="74" t="n">
        <x:v>234</x:v>
      </x:c>
      <x:c r="M46" s="74" t="n">
        <x:v>48</x:v>
      </x:c>
      <x:c r="N46" s="74" t="n">
        <x:v>70</x:v>
      </x:c>
      <x:c r="O46" s="74" t="n">
        <x:v>52</x:v>
      </x:c>
      <x:c r="P46" s="74" t="n">
        <x:v>181</x:v>
      </x:c>
      <x:c r="Q46" s="75" t="n">
        <x:v>0</x:v>
      </x:c>
      <x:c r="R46" s="75" t="n">
        <x:v>1027000</x:v>
      </x:c>
      <x:c r="S46" s="74" t="n">
        <x:f>L46+M46+N46+O46</x:f>
        <x:v>404</x:v>
      </x:c>
      <x:c r="T46" s="76" t="n">
        <x:f>IFERROR(S46/K46,0)</x:f>
        <x:v>0.06441326530612244</x:v>
      </x:c>
      <x:c r="U46" s="76" t="n">
        <x:f>IFERROR(P46/K46,0)</x:f>
        <x:v>0.028858418367346938</x:v>
      </x:c>
      <x:c r="V46" s="77" t="n">
        <x:f>IFERROR(R46/Q46,0)</x:f>
        <x:v>0</x:v>
      </x:c>
      <x:c r="W46" s="78" t="str">
        <x:f>IF(T46&gt;=0.08,"High",IF(T46&gt;=0.04,"Medium","Low"))</x:f>
        <x:v>Medium</x:v>
      </x:c>
    </x:row>
    <x:row r="47">
      <x:c r="A47" s="71" t="str">
        <x:v>P1046</x:v>
      </x:c>
      <x:c r="B47" s="72" t="n">
        <x:v>46023</x:v>
      </x:c>
      <x:c r="C47" s="73" t="str">
        <x:v>Instagram</x:v>
      </x:c>
      <x:c r="D47" s="73" t="str">
        <x:v>Live</x:v>
      </x:c>
      <x:c r="E47" s="73" t="str">
        <x:v>Tips &amp; Tricks</x:v>
      </x:c>
      <x:c r="F47" s="73" t="str">
        <x:v>Brand Awareness</x:v>
      </x:c>
      <x:c r="G47" s="73" t="str">
        <x:v>Scheduled</x:v>
      </x:c>
      <x:c r="H47" s="73" t="n">
        <x:v>15</x:v>
      </x:c>
      <x:c r="I47" s="73" t="str">
        <x:v>Tips &amp; Tricks Live #46</x:v>
      </x:c>
      <x:c r="J47" s="74" t="n">
        <x:v>16289</x:v>
      </x:c>
      <x:c r="K47" s="74" t="n">
        <x:v>8565</x:v>
      </x:c>
      <x:c r="L47" s="74" t="n">
        <x:v>288</x:v>
      </x:c>
      <x:c r="M47" s="74" t="n">
        <x:v>54</x:v>
      </x:c>
      <x:c r="N47" s="74" t="n">
        <x:v>99</x:v>
      </x:c>
      <x:c r="O47" s="74" t="n">
        <x:v>46</x:v>
      </x:c>
      <x:c r="P47" s="74" t="n">
        <x:v>169</x:v>
      </x:c>
      <x:c r="Q47" s="75" t="n">
        <x:v>180000</x:v>
      </x:c>
      <x:c r="R47" s="75" t="n">
        <x:v>1167000</x:v>
      </x:c>
      <x:c r="S47" s="74" t="n">
        <x:f>L47+M47+N47+O47</x:f>
        <x:v>487</x:v>
      </x:c>
      <x:c r="T47" s="76" t="n">
        <x:f>IFERROR(S47/K47,0)</x:f>
        <x:v>0.056859311150029186</x:v>
      </x:c>
      <x:c r="U47" s="76" t="n">
        <x:f>IFERROR(P47/K47,0)</x:f>
        <x:v>0.01973146526561588</x:v>
      </x:c>
      <x:c r="V47" s="77" t="n">
        <x:f>IFERROR(R47/Q47,0)</x:f>
        <x:v>6.483333333333333</x:v>
      </x:c>
      <x:c r="W47" s="78" t="str">
        <x:f>IF(T47&gt;=0.08,"High",IF(T47&gt;=0.04,"Medium","Low"))</x:f>
        <x:v>Medium</x:v>
      </x:c>
    </x:row>
    <x:row r="48">
      <x:c r="A48" s="71" t="str">
        <x:v>P1047</x:v>
      </x:c>
      <x:c r="B48" s="72" t="n">
        <x:v>46131</x:v>
      </x:c>
      <x:c r="C48" s="73" t="str">
        <x:v>TikTok</x:v>
      </x:c>
      <x:c r="D48" s="73" t="str">
        <x:v>Live</x:v>
      </x:c>
      <x:c r="E48" s="73" t="str">
        <x:v>Education</x:v>
      </x:c>
      <x:c r="F48" s="73" t="str">
        <x:v>Traffic</x:v>
      </x:c>
      <x:c r="G48" s="73" t="str">
        <x:v>Published</x:v>
      </x:c>
      <x:c r="H48" s="73" t="n">
        <x:v>18</x:v>
      </x:c>
      <x:c r="I48" s="73" t="str">
        <x:v>Education Live #47</x:v>
      </x:c>
      <x:c r="J48" s="74" t="n">
        <x:v>22740</x:v>
      </x:c>
      <x:c r="K48" s="74" t="n">
        <x:v>7544</x:v>
      </x:c>
      <x:c r="L48" s="74" t="n">
        <x:v>400</x:v>
      </x:c>
      <x:c r="M48" s="74" t="n">
        <x:v>89</x:v>
      </x:c>
      <x:c r="N48" s="74" t="n">
        <x:v>118</x:v>
      </x:c>
      <x:c r="O48" s="74" t="n">
        <x:v>39</x:v>
      </x:c>
      <x:c r="P48" s="74" t="n">
        <x:v>114</x:v>
      </x:c>
      <x:c r="Q48" s="75" t="n">
        <x:v>104000</x:v>
      </x:c>
      <x:c r="R48" s="75" t="n">
        <x:v>411000</x:v>
      </x:c>
      <x:c r="S48" s="74" t="n">
        <x:f>L48+M48+N48+O48</x:f>
        <x:v>646</x:v>
      </x:c>
      <x:c r="T48" s="76" t="n">
        <x:f>IFERROR(S48/K48,0)</x:f>
        <x:v>0.08563096500530222</x:v>
      </x:c>
      <x:c r="U48" s="76" t="n">
        <x:f>IFERROR(P48/K48,0)</x:f>
        <x:v>0.015111346765641569</x:v>
      </x:c>
      <x:c r="V48" s="77" t="n">
        <x:f>IFERROR(R48/Q48,0)</x:f>
        <x:v>3.951923076923077</x:v>
      </x:c>
      <x:c r="W48" s="78" t="str">
        <x:f>IF(T48&gt;=0.08,"High",IF(T48&gt;=0.04,"Medium","Low"))</x:f>
        <x:v>High</x:v>
      </x:c>
    </x:row>
    <x:row r="49">
      <x:c r="A49" s="71" t="str">
        <x:v>P1048</x:v>
      </x:c>
      <x:c r="B49" s="72" t="n">
        <x:v>46151</x:v>
      </x:c>
      <x:c r="C49" s="73" t="str">
        <x:v>Instagram</x:v>
      </x:c>
      <x:c r="D49" s="73" t="str">
        <x:v>Short Video</x:v>
      </x:c>
      <x:c r="E49" s="73" t="str">
        <x:v>Promo</x:v>
      </x:c>
      <x:c r="F49" s="73" t="str">
        <x:v>Traffic</x:v>
      </x:c>
      <x:c r="G49" s="73" t="str">
        <x:v>Published</x:v>
      </x:c>
      <x:c r="H49" s="73" t="n">
        <x:v>13</x:v>
      </x:c>
      <x:c r="I49" s="73" t="str">
        <x:v>Promo Short Video #48</x:v>
      </x:c>
      <x:c r="J49" s="74" t="n">
        <x:v>15973</x:v>
      </x:c>
      <x:c r="K49" s="74" t="n">
        <x:v>3931</x:v>
      </x:c>
      <x:c r="L49" s="74" t="n">
        <x:v>224</x:v>
      </x:c>
      <x:c r="M49" s="74" t="n">
        <x:v>21</x:v>
      </x:c>
      <x:c r="N49" s="74" t="n">
        <x:v>52</x:v>
      </x:c>
      <x:c r="O49" s="74" t="n">
        <x:v>21</x:v>
      </x:c>
      <x:c r="P49" s="74" t="n">
        <x:v>197</x:v>
      </x:c>
      <x:c r="Q49" s="75" t="n">
        <x:v>0</x:v>
      </x:c>
      <x:c r="R49" s="75" t="n">
        <x:v>371000</x:v>
      </x:c>
      <x:c r="S49" s="74" t="n">
        <x:f>L49+M49+N49+O49</x:f>
        <x:v>318</x:v>
      </x:c>
      <x:c r="T49" s="76" t="n">
        <x:f>IFERROR(S49/K49,0)</x:f>
        <x:v>0.08089544645128466</x:v>
      </x:c>
      <x:c r="U49" s="76" t="n">
        <x:f>IFERROR(P49/K49,0)</x:f>
        <x:v>0.05011447468837446</x:v>
      </x:c>
      <x:c r="V49" s="77" t="n">
        <x:f>IFERROR(R49/Q49,0)</x:f>
        <x:v>0</x:v>
      </x:c>
      <x:c r="W49" s="78" t="str">
        <x:f>IF(T49&gt;=0.08,"High",IF(T49&gt;=0.04,"Medium","Low"))</x:f>
        <x:v>High</x:v>
      </x:c>
    </x:row>
    <x:row r="50">
      <x:c r="A50" s="71" t="str">
        <x:v>P1049</x:v>
      </x:c>
      <x:c r="B50" s="72" t="n">
        <x:v>46082</x:v>
      </x:c>
      <x:c r="C50" s="73" t="str">
        <x:v>Instagram</x:v>
      </x:c>
      <x:c r="D50" s="73" t="str">
        <x:v>Carousel</x:v>
      </x:c>
      <x:c r="E50" s="73" t="str">
        <x:v>Product Demo</x:v>
      </x:c>
      <x:c r="F50" s="73" t="str">
        <x:v>Traffic</x:v>
      </x:c>
      <x:c r="G50" s="73" t="str">
        <x:v>Published</x:v>
      </x:c>
      <x:c r="H50" s="73" t="n">
        <x:v>12</x:v>
      </x:c>
      <x:c r="I50" s="73" t="str">
        <x:v>Product Demo Carousel #49</x:v>
      </x:c>
      <x:c r="J50" s="74" t="n">
        <x:v>16312</x:v>
      </x:c>
      <x:c r="K50" s="74" t="n">
        <x:v>9990</x:v>
      </x:c>
      <x:c r="L50" s="74" t="n">
        <x:v>364</x:v>
      </x:c>
      <x:c r="M50" s="74" t="n">
        <x:v>36</x:v>
      </x:c>
      <x:c r="N50" s="74" t="n">
        <x:v>96</x:v>
      </x:c>
      <x:c r="O50" s="74" t="n">
        <x:v>83</x:v>
      </x:c>
      <x:c r="P50" s="74" t="n">
        <x:v>86</x:v>
      </x:c>
      <x:c r="Q50" s="75" t="n">
        <x:v>0</x:v>
      </x:c>
      <x:c r="R50" s="75" t="n">
        <x:v>336000</x:v>
      </x:c>
      <x:c r="S50" s="74" t="n">
        <x:f>L50+M50+N50+O50</x:f>
        <x:v>579</x:v>
      </x:c>
      <x:c r="T50" s="76" t="n">
        <x:f>IFERROR(S50/K50,0)</x:f>
        <x:v>0.05795795795795796</x:v>
      </x:c>
      <x:c r="U50" s="76" t="n">
        <x:f>IFERROR(P50/K50,0)</x:f>
        <x:v>0.008608608608608608</x:v>
      </x:c>
      <x:c r="V50" s="77" t="n">
        <x:f>IFERROR(R50/Q50,0)</x:f>
        <x:v>0</x:v>
      </x:c>
      <x:c r="W50" s="78" t="str">
        <x:f>IF(T50&gt;=0.08,"High",IF(T50&gt;=0.04,"Medium","Low"))</x:f>
        <x:v>Medium</x:v>
      </x:c>
    </x:row>
    <x:row r="51">
      <x:c r="A51" s="71" t="str">
        <x:v>P1050</x:v>
      </x:c>
      <x:c r="B51" s="72" t="n">
        <x:v>46052</x:v>
      </x:c>
      <x:c r="C51" s="73" t="str">
        <x:v>YouTube</x:v>
      </x:c>
      <x:c r="D51" s="73" t="str">
        <x:v>Live</x:v>
      </x:c>
      <x:c r="E51" s="73" t="str">
        <x:v>Promo</x:v>
      </x:c>
      <x:c r="F51" s="73" t="str">
        <x:v>Brand Awareness</x:v>
      </x:c>
      <x:c r="G51" s="73" t="str">
        <x:v>Published</x:v>
      </x:c>
      <x:c r="H51" s="73" t="n">
        <x:v>15</x:v>
      </x:c>
      <x:c r="I51" s="73" t="str">
        <x:v>Promo Live #50</x:v>
      </x:c>
      <x:c r="J51" s="74" t="n">
        <x:v>9369</x:v>
      </x:c>
      <x:c r="K51" s="74" t="n">
        <x:v>3186</x:v>
      </x:c>
      <x:c r="L51" s="74" t="n">
        <x:v>117</x:v>
      </x:c>
      <x:c r="M51" s="74" t="n">
        <x:v>34</x:v>
      </x:c>
      <x:c r="N51" s="74" t="n">
        <x:v>44</x:v>
      </x:c>
      <x:c r="O51" s="74" t="n">
        <x:v>64</x:v>
      </x:c>
      <x:c r="P51" s="74" t="n">
        <x:v>16</x:v>
      </x:c>
      <x:c r="Q51" s="75" t="n">
        <x:v>0</x:v>
      </x:c>
      <x:c r="R51" s="75" t="n">
        <x:v>78000</x:v>
      </x:c>
      <x:c r="S51" s="74" t="n">
        <x:f>L51+M51+N51+O51</x:f>
        <x:v>259</x:v>
      </x:c>
      <x:c r="T51" s="76" t="n">
        <x:f>IFERROR(S51/K51,0)</x:f>
        <x:v>0.081293157564344</x:v>
      </x:c>
      <x:c r="U51" s="76" t="n">
        <x:f>IFERROR(P51/K51,0)</x:f>
        <x:v>0.005021971123666039</x:v>
      </x:c>
      <x:c r="V51" s="77" t="n">
        <x:f>IFERROR(R51/Q51,0)</x:f>
        <x:v>0</x:v>
      </x:c>
      <x:c r="W51" s="78" t="str">
        <x:f>IF(T51&gt;=0.08,"High",IF(T51&gt;=0.04,"Medium","Low"))</x:f>
        <x:v>High</x:v>
      </x:c>
    </x:row>
    <x:row r="52">
      <x:c r="A52" s="71" t="str">
        <x:v>P1051</x:v>
      </x:c>
      <x:c r="B52" s="72" t="n">
        <x:v>46126</x:v>
      </x:c>
      <x:c r="C52" s="73" t="str">
        <x:v>Instagram</x:v>
      </x:c>
      <x:c r="D52" s="73" t="str">
        <x:v>Photo</x:v>
      </x:c>
      <x:c r="E52" s="73" t="str">
        <x:v>Testimonial</x:v>
      </x:c>
      <x:c r="F52" s="73" t="str">
        <x:v>Retention</x:v>
      </x:c>
      <x:c r="G52" s="73" t="str">
        <x:v>Published</x:v>
      </x:c>
      <x:c r="H52" s="73" t="n">
        <x:v>8</x:v>
      </x:c>
      <x:c r="I52" s="73" t="str">
        <x:v>Testimonial Photo #51</x:v>
      </x:c>
      <x:c r="J52" s="74" t="n">
        <x:v>15473</x:v>
      </x:c>
      <x:c r="K52" s="74" t="n">
        <x:v>4760</x:v>
      </x:c>
      <x:c r="L52" s="74" t="n">
        <x:v>187</x:v>
      </x:c>
      <x:c r="M52" s="74" t="n">
        <x:v>12</x:v>
      </x:c>
      <x:c r="N52" s="74" t="n">
        <x:v>66</x:v>
      </x:c>
      <x:c r="O52" s="74" t="n">
        <x:v>8</x:v>
      </x:c>
      <x:c r="P52" s="74" t="n">
        <x:v>53</x:v>
      </x:c>
      <x:c r="Q52" s="75" t="n">
        <x:v>132000</x:v>
      </x:c>
      <x:c r="R52" s="75" t="n">
        <x:v>191000</x:v>
      </x:c>
      <x:c r="S52" s="74" t="n">
        <x:f>L52+M52+N52+O52</x:f>
        <x:v>273</x:v>
      </x:c>
      <x:c r="T52" s="76" t="n">
        <x:f>IFERROR(S52/K52,0)</x:f>
        <x:v>0.057352941176470586</x:v>
      </x:c>
      <x:c r="U52" s="76" t="n">
        <x:f>IFERROR(P52/K52,0)</x:f>
        <x:v>0.011134453781512605</x:v>
      </x:c>
      <x:c r="V52" s="77" t="n">
        <x:f>IFERROR(R52/Q52,0)</x:f>
        <x:v>1.446969696969697</x:v>
      </x:c>
      <x:c r="W52" s="78" t="str">
        <x:f>IF(T52&gt;=0.08,"High",IF(T52&gt;=0.04,"Medium","Low"))</x:f>
        <x:v>Medium</x:v>
      </x:c>
    </x:row>
    <x:row r="53">
      <x:c r="A53" s="71" t="str">
        <x:v>P1052</x:v>
      </x:c>
      <x:c r="B53" s="72" t="n">
        <x:v>46101</x:v>
      </x:c>
      <x:c r="C53" s="73" t="str">
        <x:v>YouTube</x:v>
      </x:c>
      <x:c r="D53" s="73" t="str">
        <x:v>Short Video</x:v>
      </x:c>
      <x:c r="E53" s="73" t="str">
        <x:v>Testimonial</x:v>
      </x:c>
      <x:c r="F53" s="73" t="str">
        <x:v>Brand Awareness</x:v>
      </x:c>
      <x:c r="G53" s="73" t="str">
        <x:v>Published</x:v>
      </x:c>
      <x:c r="H53" s="73" t="n">
        <x:v>18</x:v>
      </x:c>
      <x:c r="I53" s="73" t="str">
        <x:v>Testimonial Short Video #52</x:v>
      </x:c>
      <x:c r="J53" s="74" t="n">
        <x:v>8332</x:v>
      </x:c>
      <x:c r="K53" s="74" t="n">
        <x:v>3444</x:v>
      </x:c>
      <x:c r="L53" s="74" t="n">
        <x:v>133</x:v>
      </x:c>
      <x:c r="M53" s="74" t="n">
        <x:v>13</x:v>
      </x:c>
      <x:c r="N53" s="74" t="n">
        <x:v>69</x:v>
      </x:c>
      <x:c r="O53" s="74" t="n">
        <x:v>10</x:v>
      </x:c>
      <x:c r="P53" s="74" t="n">
        <x:v>88</x:v>
      </x:c>
      <x:c r="Q53" s="75" t="n">
        <x:v>0</x:v>
      </x:c>
      <x:c r="R53" s="75" t="n">
        <x:v>176000</x:v>
      </x:c>
      <x:c r="S53" s="74" t="n">
        <x:f>L53+M53+N53+O53</x:f>
        <x:v>225</x:v>
      </x:c>
      <x:c r="T53" s="76" t="n">
        <x:f>IFERROR(S53/K53,0)</x:f>
        <x:v>0.06533101045296168</x:v>
      </x:c>
      <x:c r="U53" s="76" t="n">
        <x:f>IFERROR(P53/K53,0)</x:f>
        <x:v>0.025551684088269456</x:v>
      </x:c>
      <x:c r="V53" s="77" t="n">
        <x:f>IFERROR(R53/Q53,0)</x:f>
        <x:v>0</x:v>
      </x:c>
      <x:c r="W53" s="78" t="str">
        <x:f>IF(T53&gt;=0.08,"High",IF(T53&gt;=0.04,"Medium","Low"))</x:f>
        <x:v>Medium</x:v>
      </x:c>
    </x:row>
    <x:row r="54">
      <x:c r="A54" s="71" t="str">
        <x:v>P1053</x:v>
      </x:c>
      <x:c r="B54" s="72" t="n">
        <x:v>46136</x:v>
      </x:c>
      <x:c r="C54" s="73" t="str">
        <x:v>TikTok</x:v>
      </x:c>
      <x:c r="D54" s="73" t="str">
        <x:v>Live</x:v>
      </x:c>
      <x:c r="E54" s="73" t="str">
        <x:v>Product Demo</x:v>
      </x:c>
      <x:c r="F54" s="73" t="str">
        <x:v>Brand Awareness</x:v>
      </x:c>
      <x:c r="G54" s="73" t="str">
        <x:v>Published</x:v>
      </x:c>
      <x:c r="H54" s="73" t="n">
        <x:v>20</x:v>
      </x:c>
      <x:c r="I54" s="73" t="str">
        <x:v>Product Demo Live #53</x:v>
      </x:c>
      <x:c r="J54" s="74" t="n">
        <x:v>21763</x:v>
      </x:c>
      <x:c r="K54" s="74" t="n">
        <x:v>3767</x:v>
      </x:c>
      <x:c r="L54" s="74" t="n">
        <x:v>138</x:v>
      </x:c>
      <x:c r="M54" s="74" t="n">
        <x:v>29</x:v>
      </x:c>
      <x:c r="N54" s="74" t="n">
        <x:v>25</x:v>
      </x:c>
      <x:c r="O54" s="74" t="n">
        <x:v>46</x:v>
      </x:c>
      <x:c r="P54" s="74" t="n">
        <x:v>44</x:v>
      </x:c>
      <x:c r="Q54" s="75" t="n">
        <x:v>110000</x:v>
      </x:c>
      <x:c r="R54" s="75" t="n">
        <x:v>122000</x:v>
      </x:c>
      <x:c r="S54" s="74" t="n">
        <x:f>L54+M54+N54+O54</x:f>
        <x:v>238</x:v>
      </x:c>
      <x:c r="T54" s="76" t="n">
        <x:f>IFERROR(S54/K54,0)</x:f>
        <x:v>0.06318024953543934</x:v>
      </x:c>
      <x:c r="U54" s="76" t="n">
        <x:f>IFERROR(P54/K54,0)</x:f>
        <x:v>0.011680382267056012</x:v>
      </x:c>
      <x:c r="V54" s="77" t="n">
        <x:f>IFERROR(R54/Q54,0)</x:f>
        <x:v>1.1090909090909091</x:v>
      </x:c>
      <x:c r="W54" s="78" t="str">
        <x:f>IF(T54&gt;=0.08,"High",IF(T54&gt;=0.04,"Medium","Low"))</x:f>
        <x:v>Medium</x:v>
      </x:c>
    </x:row>
    <x:row r="55">
      <x:c r="A55" s="71" t="str">
        <x:v>P1054</x:v>
      </x:c>
      <x:c r="B55" s="72" t="n">
        <x:v>46090</x:v>
      </x:c>
      <x:c r="C55" s="73" t="str">
        <x:v>Facebook</x:v>
      </x:c>
      <x:c r="D55" s="73" t="str">
        <x:v>Live</x:v>
      </x:c>
      <x:c r="E55" s="73" t="str">
        <x:v>Product Demo</x:v>
      </x:c>
      <x:c r="F55" s="73" t="str">
        <x:v>Brand Awareness</x:v>
      </x:c>
      <x:c r="G55" s="73" t="str">
        <x:v>Published</x:v>
      </x:c>
      <x:c r="H55" s="73" t="n">
        <x:v>15</x:v>
      </x:c>
      <x:c r="I55" s="73" t="str">
        <x:v>Product Demo Live #54</x:v>
      </x:c>
      <x:c r="J55" s="74" t="n">
        <x:v>7612</x:v>
      </x:c>
      <x:c r="K55" s="74" t="n">
        <x:v>2973</x:v>
      </x:c>
      <x:c r="L55" s="74" t="n">
        <x:v>220</x:v>
      </x:c>
      <x:c r="M55" s="74" t="n">
        <x:v>32</x:v>
      </x:c>
      <x:c r="N55" s="74" t="n">
        <x:v>24</x:v>
      </x:c>
      <x:c r="O55" s="74" t="n">
        <x:v>45</x:v>
      </x:c>
      <x:c r="P55" s="74" t="n">
        <x:v>65</x:v>
      </x:c>
      <x:c r="Q55" s="75" t="n">
        <x:v>0</x:v>
      </x:c>
      <x:c r="R55" s="75" t="n">
        <x:v>187000</x:v>
      </x:c>
      <x:c r="S55" s="74" t="n">
        <x:f>L55+M55+N55+O55</x:f>
        <x:v>321</x:v>
      </x:c>
      <x:c r="T55" s="76" t="n">
        <x:f>IFERROR(S55/K55,0)</x:f>
        <x:v>0.10797174571140263</x:v>
      </x:c>
      <x:c r="U55" s="76" t="n">
        <x:f>IFERROR(P55/K55,0)</x:f>
        <x:v>0.02186343760511268</x:v>
      </x:c>
      <x:c r="V55" s="77" t="n">
        <x:f>IFERROR(R55/Q55,0)</x:f>
        <x:v>0</x:v>
      </x:c>
      <x:c r="W55" s="78" t="str">
        <x:f>IF(T55&gt;=0.08,"High",IF(T55&gt;=0.04,"Medium","Low"))</x:f>
        <x:v>High</x:v>
      </x:c>
    </x:row>
    <x:row r="56">
      <x:c r="A56" s="71" t="str">
        <x:v>P1055</x:v>
      </x:c>
      <x:c r="B56" s="72" t="n">
        <x:v>46106</x:v>
      </x:c>
      <x:c r="C56" s="73" t="str">
        <x:v>TikTok</x:v>
      </x:c>
      <x:c r="D56" s="73" t="str">
        <x:v>Short Video</x:v>
      </x:c>
      <x:c r="E56" s="73" t="str">
        <x:v>Testimonial</x:v>
      </x:c>
      <x:c r="F56" s="73" t="str">
        <x:v>Traffic</x:v>
      </x:c>
      <x:c r="G56" s="73" t="str">
        <x:v>Published</x:v>
      </x:c>
      <x:c r="H56" s="73" t="n">
        <x:v>12</x:v>
      </x:c>
      <x:c r="I56" s="73" t="str">
        <x:v>Testimonial Short Video #55</x:v>
      </x:c>
      <x:c r="J56" s="74" t="n">
        <x:v>21001</x:v>
      </x:c>
      <x:c r="K56" s="74" t="n">
        <x:v>2358</x:v>
      </x:c>
      <x:c r="L56" s="74" t="n">
        <x:v>61</x:v>
      </x:c>
      <x:c r="M56" s="74" t="n">
        <x:v>9</x:v>
      </x:c>
      <x:c r="N56" s="74" t="n">
        <x:v>46</x:v>
      </x:c>
      <x:c r="O56" s="74" t="n">
        <x:v>9</x:v>
      </x:c>
      <x:c r="P56" s="74" t="n">
        <x:v>112</x:v>
      </x:c>
      <x:c r="Q56" s="75" t="n">
        <x:v>0</x:v>
      </x:c>
      <x:c r="R56" s="75" t="n">
        <x:v>387000</x:v>
      </x:c>
      <x:c r="S56" s="74" t="n">
        <x:f>L56+M56+N56+O56</x:f>
        <x:v>125</x:v>
      </x:c>
      <x:c r="T56" s="76" t="n">
        <x:f>IFERROR(S56/K56,0)</x:f>
        <x:v>0.053011026293469043</x:v>
      </x:c>
      <x:c r="U56" s="76" t="n">
        <x:f>IFERROR(P56/K56,0)</x:f>
        <x:v>0.04749787955894826</x:v>
      </x:c>
      <x:c r="V56" s="77" t="n">
        <x:f>IFERROR(R56/Q56,0)</x:f>
        <x:v>0</x:v>
      </x:c>
      <x:c r="W56" s="78" t="str">
        <x:f>IF(T56&gt;=0.08,"High",IF(T56&gt;=0.04,"Medium","Low"))</x:f>
        <x:v>Medium</x:v>
      </x:c>
    </x:row>
    <x:row r="57">
      <x:c r="A57" s="71" t="str">
        <x:v>P1056</x:v>
      </x:c>
      <x:c r="B57" s="72" t="n">
        <x:v>46075</x:v>
      </x:c>
      <x:c r="C57" s="73" t="str">
        <x:v>Instagram</x:v>
      </x:c>
      <x:c r="D57" s="73" t="str">
        <x:v>Story</x:v>
      </x:c>
      <x:c r="E57" s="73" t="str">
        <x:v>Behind The Scene</x:v>
      </x:c>
      <x:c r="F57" s="73" t="str">
        <x:v>Retention</x:v>
      </x:c>
      <x:c r="G57" s="73" t="str">
        <x:v>Published</x:v>
      </x:c>
      <x:c r="H57" s="73" t="n">
        <x:v>21</x:v>
      </x:c>
      <x:c r="I57" s="73" t="str">
        <x:v>Behind The Scene Story #56</x:v>
      </x:c>
      <x:c r="J57" s="74" t="n">
        <x:v>15843</x:v>
      </x:c>
      <x:c r="K57" s="74" t="n">
        <x:v>2227</x:v>
      </x:c>
      <x:c r="L57" s="74" t="n">
        <x:v>47</x:v>
      </x:c>
      <x:c r="M57" s="74" t="n">
        <x:v>15</x:v>
      </x:c>
      <x:c r="N57" s="74" t="n">
        <x:v>25</x:v>
      </x:c>
      <x:c r="O57" s="74" t="n">
        <x:v>22</x:v>
      </x:c>
      <x:c r="P57" s="74" t="n">
        <x:v>9</x:v>
      </x:c>
      <x:c r="Q57" s="75" t="n">
        <x:v>0</x:v>
      </x:c>
      <x:c r="R57" s="75" t="n">
        <x:v>10000</x:v>
      </x:c>
      <x:c r="S57" s="74" t="n">
        <x:f>L57+M57+N57+O57</x:f>
        <x:v>109</x:v>
      </x:c>
      <x:c r="T57" s="76" t="n">
        <x:f>IFERROR(S57/K57,0)</x:f>
        <x:v>0.048944768747193536</x:v>
      </x:c>
      <x:c r="U57" s="76" t="n">
        <x:f>IFERROR(P57/K57,0)</x:f>
        <x:v>0.004041311180960934</x:v>
      </x:c>
      <x:c r="V57" s="77" t="n">
        <x:f>IFERROR(R57/Q57,0)</x:f>
        <x:v>0</x:v>
      </x:c>
      <x:c r="W57" s="78" t="str">
        <x:f>IF(T57&gt;=0.08,"High",IF(T57&gt;=0.04,"Medium","Low"))</x:f>
        <x:v>Medium</x:v>
      </x:c>
    </x:row>
    <x:row r="58">
      <x:c r="A58" s="71" t="str">
        <x:v>P1057</x:v>
      </x:c>
      <x:c r="B58" s="72" t="n">
        <x:v>46079</x:v>
      </x:c>
      <x:c r="C58" s="73" t="str">
        <x:v>YouTube</x:v>
      </x:c>
      <x:c r="D58" s="73" t="str">
        <x:v>Story</x:v>
      </x:c>
      <x:c r="E58" s="73" t="str">
        <x:v>Promo</x:v>
      </x:c>
      <x:c r="F58" s="73" t="str">
        <x:v>Community</x:v>
      </x:c>
      <x:c r="G58" s="73" t="str">
        <x:v>Published</x:v>
      </x:c>
      <x:c r="H58" s="73" t="n">
        <x:v>10</x:v>
      </x:c>
      <x:c r="I58" s="73" t="str">
        <x:v>Promo Story #57</x:v>
      </x:c>
      <x:c r="J58" s="74" t="n">
        <x:v>10716</x:v>
      </x:c>
      <x:c r="K58" s="74" t="n">
        <x:v>2589</x:v>
      </x:c>
      <x:c r="L58" s="74" t="n">
        <x:v>114</x:v>
      </x:c>
      <x:c r="M58" s="74" t="n">
        <x:v>6</x:v>
      </x:c>
      <x:c r="N58" s="74" t="n">
        <x:v>18</x:v>
      </x:c>
      <x:c r="O58" s="74" t="n">
        <x:v>23</x:v>
      </x:c>
      <x:c r="P58" s="74" t="n">
        <x:v>37</x:v>
      </x:c>
      <x:c r="Q58" s="75" t="n">
        <x:v>0</x:v>
      </x:c>
      <x:c r="R58" s="75" t="n">
        <x:v>221000</x:v>
      </x:c>
      <x:c r="S58" s="74" t="n">
        <x:f>L58+M58+N58+O58</x:f>
        <x:v>161</x:v>
      </x:c>
      <x:c r="T58" s="76" t="n">
        <x:f>IFERROR(S58/K58,0)</x:f>
        <x:v>0.062186172267284665</x:v>
      </x:c>
      <x:c r="U58" s="76" t="n">
        <x:f>IFERROR(P58/K58,0)</x:f>
        <x:v>0.01429123213595983</x:v>
      </x:c>
      <x:c r="V58" s="77" t="n">
        <x:f>IFERROR(R58/Q58,0)</x:f>
        <x:v>0</x:v>
      </x:c>
      <x:c r="W58" s="78" t="str">
        <x:f>IF(T58&gt;=0.08,"High",IF(T58&gt;=0.04,"Medium","Low"))</x:f>
        <x:v>Medium</x:v>
      </x:c>
    </x:row>
    <x:row r="59">
      <x:c r="A59" s="71" t="str">
        <x:v>P1058</x:v>
      </x:c>
      <x:c r="B59" s="72" t="n">
        <x:v>46129</x:v>
      </x:c>
      <x:c r="C59" s="73" t="str">
        <x:v>YouTube</x:v>
      </x:c>
      <x:c r="D59" s="73" t="str">
        <x:v>Reels</x:v>
      </x:c>
      <x:c r="E59" s="73" t="str">
        <x:v>Tips &amp; Tricks</x:v>
      </x:c>
      <x:c r="F59" s="73" t="str">
        <x:v>Brand Awareness</x:v>
      </x:c>
      <x:c r="G59" s="73" t="str">
        <x:v>Published</x:v>
      </x:c>
      <x:c r="H59" s="73" t="n">
        <x:v>19</x:v>
      </x:c>
      <x:c r="I59" s="73" t="str">
        <x:v>Tips &amp; Tricks Reels #58</x:v>
      </x:c>
      <x:c r="J59" s="74" t="n">
        <x:v>8643</x:v>
      </x:c>
      <x:c r="K59" s="74" t="n">
        <x:v>3806</x:v>
      </x:c>
      <x:c r="L59" s="74" t="n">
        <x:v>196</x:v>
      </x:c>
      <x:c r="M59" s="74" t="n">
        <x:v>33</x:v>
      </x:c>
      <x:c r="N59" s="74" t="n">
        <x:v>42</x:v>
      </x:c>
      <x:c r="O59" s="74" t="n">
        <x:v>14</x:v>
      </x:c>
      <x:c r="P59" s="74" t="n">
        <x:v>21</x:v>
      </x:c>
      <x:c r="Q59" s="75" t="n">
        <x:v>0</x:v>
      </x:c>
      <x:c r="R59" s="75" t="n">
        <x:v>124000</x:v>
      </x:c>
      <x:c r="S59" s="74" t="n">
        <x:f>L59+M59+N59+O59</x:f>
        <x:v>285</x:v>
      </x:c>
      <x:c r="T59" s="76" t="n">
        <x:f>IFERROR(S59/K59,0)</x:f>
        <x:v>0.07488176563321072</x:v>
      </x:c>
      <x:c r="U59" s="76" t="n">
        <x:f>IFERROR(P59/K59,0)</x:f>
        <x:v>0.005517603783499738</x:v>
      </x:c>
      <x:c r="V59" s="77" t="n">
        <x:f>IFERROR(R59/Q59,0)</x:f>
        <x:v>0</x:v>
      </x:c>
      <x:c r="W59" s="78" t="str">
        <x:f>IF(T59&gt;=0.08,"High",IF(T59&gt;=0.04,"Medium","Low"))</x:f>
        <x:v>Medium</x:v>
      </x:c>
    </x:row>
    <x:row r="60">
      <x:c r="A60" s="71" t="str">
        <x:v>P1059</x:v>
      </x:c>
      <x:c r="B60" s="72" t="n">
        <x:v>46070</x:v>
      </x:c>
      <x:c r="C60" s="73" t="str">
        <x:v>YouTube</x:v>
      </x:c>
      <x:c r="D60" s="73" t="str">
        <x:v>Photo</x:v>
      </x:c>
      <x:c r="E60" s="73" t="str">
        <x:v>Behind The Scene</x:v>
      </x:c>
      <x:c r="F60" s="73" t="str">
        <x:v>Brand Awareness</x:v>
      </x:c>
      <x:c r="G60" s="73" t="str">
        <x:v>Published</x:v>
      </x:c>
      <x:c r="H60" s="73" t="n">
        <x:v>8</x:v>
      </x:c>
      <x:c r="I60" s="73" t="str">
        <x:v>Behind The Scene Photo #59</x:v>
      </x:c>
      <x:c r="J60" s="74" t="n">
        <x:v>10248</x:v>
      </x:c>
      <x:c r="K60" s="74" t="n">
        <x:v>500</x:v>
      </x:c>
      <x:c r="L60" s="74" t="n">
        <x:v>21</x:v>
      </x:c>
      <x:c r="M60" s="74" t="n">
        <x:v>1</x:v>
      </x:c>
      <x:c r="N60" s="74" t="n">
        <x:v>4</x:v>
      </x:c>
      <x:c r="O60" s="74" t="n">
        <x:v>1</x:v>
      </x:c>
      <x:c r="P60" s="74" t="n">
        <x:v>10</x:v>
      </x:c>
      <x:c r="Q60" s="75" t="n">
        <x:v>0</x:v>
      </x:c>
      <x:c r="R60" s="75" t="n">
        <x:v>31000</x:v>
      </x:c>
      <x:c r="S60" s="74" t="n">
        <x:f>L60+M60+N60+O60</x:f>
        <x:v>27</x:v>
      </x:c>
      <x:c r="T60" s="76" t="n">
        <x:f>IFERROR(S60/K60,0)</x:f>
        <x:v>0.054</x:v>
      </x:c>
      <x:c r="U60" s="76" t="n">
        <x:f>IFERROR(P60/K60,0)</x:f>
        <x:v>0.02</x:v>
      </x:c>
      <x:c r="V60" s="77" t="n">
        <x:f>IFERROR(R60/Q60,0)</x:f>
        <x:v>0</x:v>
      </x:c>
      <x:c r="W60" s="78" t="str">
        <x:f>IF(T60&gt;=0.08,"High",IF(T60&gt;=0.04,"Medium","Low"))</x:f>
        <x:v>Medium</x:v>
      </x:c>
    </x:row>
    <x:row r="61">
      <x:c r="A61" s="71" t="str">
        <x:v>P1060</x:v>
      </x:c>
      <x:c r="B61" s="72" t="n">
        <x:v>46104</x:v>
      </x:c>
      <x:c r="C61" s="73" t="str">
        <x:v>YouTube</x:v>
      </x:c>
      <x:c r="D61" s="73" t="str">
        <x:v>Story</x:v>
      </x:c>
      <x:c r="E61" s="73" t="str">
        <x:v>Behind The Scene</x:v>
      </x:c>
      <x:c r="F61" s="73" t="str">
        <x:v>Retention</x:v>
      </x:c>
      <x:c r="G61" s="73" t="str">
        <x:v>Published</x:v>
      </x:c>
      <x:c r="H61" s="73" t="n">
        <x:v>10</x:v>
      </x:c>
      <x:c r="I61" s="73" t="str">
        <x:v>Behind The Scene Story #60</x:v>
      </x:c>
      <x:c r="J61" s="74" t="n">
        <x:v>9804</x:v>
      </x:c>
      <x:c r="K61" s="74" t="n">
        <x:v>1699</x:v>
      </x:c>
      <x:c r="L61" s="74" t="n">
        <x:v>25</x:v>
      </x:c>
      <x:c r="M61" s="74" t="n">
        <x:v>5</x:v>
      </x:c>
      <x:c r="N61" s="74" t="n">
        <x:v>4</x:v>
      </x:c>
      <x:c r="O61" s="74" t="n">
        <x:v>6</x:v>
      </x:c>
      <x:c r="P61" s="74" t="n">
        <x:v>13</x:v>
      </x:c>
      <x:c r="Q61" s="75" t="n">
        <x:v>0</x:v>
      </x:c>
      <x:c r="R61" s="75" t="n">
        <x:v>44000</x:v>
      </x:c>
      <x:c r="S61" s="74" t="n">
        <x:f>L61+M61+N61+O61</x:f>
        <x:v>40</x:v>
      </x:c>
      <x:c r="T61" s="76" t="n">
        <x:f>IFERROR(S61/K61,0)</x:f>
        <x:v>0.023543260741612712</x:v>
      </x:c>
      <x:c r="U61" s="76" t="n">
        <x:f>IFERROR(P61/K61,0)</x:f>
        <x:v>0.007651559741024131</x:v>
      </x:c>
      <x:c r="V61" s="77" t="n">
        <x:f>IFERROR(R61/Q61,0)</x:f>
        <x:v>0</x:v>
      </x:c>
      <x:c r="W61" s="78" t="str">
        <x:f>IF(T61&gt;=0.08,"High",IF(T61&gt;=0.04,"Medium","Low"))</x:f>
        <x:v>Low</x:v>
      </x:c>
    </x:row>
    <x:row r="62">
      <x:c r="A62" s="71" t="str">
        <x:v>P1061</x:v>
      </x:c>
      <x:c r="B62" s="72" t="n">
        <x:v>46061</x:v>
      </x:c>
      <x:c r="C62" s="73" t="str">
        <x:v>YouTube</x:v>
      </x:c>
      <x:c r="D62" s="73" t="str">
        <x:v>Story</x:v>
      </x:c>
      <x:c r="E62" s="73" t="str">
        <x:v>Testimonial</x:v>
      </x:c>
      <x:c r="F62" s="73" t="str">
        <x:v>Retention</x:v>
      </x:c>
      <x:c r="G62" s="73" t="str">
        <x:v>Published</x:v>
      </x:c>
      <x:c r="H62" s="73" t="n">
        <x:v>13</x:v>
      </x:c>
      <x:c r="I62" s="73" t="str">
        <x:v>Testimonial Story #61</x:v>
      </x:c>
      <x:c r="J62" s="74" t="n">
        <x:v>10309</x:v>
      </x:c>
      <x:c r="K62" s="74" t="n">
        <x:v>3850</x:v>
      </x:c>
      <x:c r="L62" s="74" t="n">
        <x:v>178</x:v>
      </x:c>
      <x:c r="M62" s="74" t="n">
        <x:v>24</x:v>
      </x:c>
      <x:c r="N62" s="74" t="n">
        <x:v>37</x:v>
      </x:c>
      <x:c r="O62" s="74" t="n">
        <x:v>39</x:v>
      </x:c>
      <x:c r="P62" s="74" t="n">
        <x:v>22</x:v>
      </x:c>
      <x:c r="Q62" s="75" t="n">
        <x:v>250000</x:v>
      </x:c>
      <x:c r="R62" s="75" t="n">
        <x:v>181000</x:v>
      </x:c>
      <x:c r="S62" s="74" t="n">
        <x:f>L62+M62+N62+O62</x:f>
        <x:v>278</x:v>
      </x:c>
      <x:c r="T62" s="76" t="n">
        <x:f>IFERROR(S62/K62,0)</x:f>
        <x:v>0.0722077922077922</x:v>
      </x:c>
      <x:c r="U62" s="76" t="n">
        <x:f>IFERROR(P62/K62,0)</x:f>
        <x:v>0.005714285714285714</x:v>
      </x:c>
      <x:c r="V62" s="77" t="n">
        <x:f>IFERROR(R62/Q62,0)</x:f>
        <x:v>0.724</x:v>
      </x:c>
      <x:c r="W62" s="78" t="str">
        <x:f>IF(T62&gt;=0.08,"High",IF(T62&gt;=0.04,"Medium","Low"))</x:f>
        <x:v>Medium</x:v>
      </x:c>
    </x:row>
    <x:row r="63">
      <x:c r="A63" s="71" t="str">
        <x:v>P1062</x:v>
      </x:c>
      <x:c r="B63" s="72" t="n">
        <x:v>46076</x:v>
      </x:c>
      <x:c r="C63" s="73" t="str">
        <x:v>YouTube</x:v>
      </x:c>
      <x:c r="D63" s="73" t="str">
        <x:v>Photo</x:v>
      </x:c>
      <x:c r="E63" s="73" t="str">
        <x:v>Promo</x:v>
      </x:c>
      <x:c r="F63" s="73" t="str">
        <x:v>Traffic</x:v>
      </x:c>
      <x:c r="G63" s="73" t="str">
        <x:v>Published</x:v>
      </x:c>
      <x:c r="H63" s="73" t="n">
        <x:v>15</x:v>
      </x:c>
      <x:c r="I63" s="73" t="str">
        <x:v>Promo Photo #62</x:v>
      </x:c>
      <x:c r="J63" s="74" t="n">
        <x:v>10528</x:v>
      </x:c>
      <x:c r="K63" s="74" t="n">
        <x:v>2406</x:v>
      </x:c>
      <x:c r="L63" s="74" t="n">
        <x:v>57</x:v>
      </x:c>
      <x:c r="M63" s="74" t="n">
        <x:v>11</x:v>
      </x:c>
      <x:c r="N63" s="74" t="n">
        <x:v>15</x:v>
      </x:c>
      <x:c r="O63" s="74" t="n">
        <x:v>31</x:v>
      </x:c>
      <x:c r="P63" s="74" t="n">
        <x:v>11</x:v>
      </x:c>
      <x:c r="Q63" s="75" t="n">
        <x:v>250000</x:v>
      </x:c>
      <x:c r="R63" s="75" t="n">
        <x:v>174000</x:v>
      </x:c>
      <x:c r="S63" s="74" t="n">
        <x:f>L63+M63+N63+O63</x:f>
        <x:v>114</x:v>
      </x:c>
      <x:c r="T63" s="76" t="n">
        <x:f>IFERROR(S63/K63,0)</x:f>
        <x:v>0.04738154613466334</x:v>
      </x:c>
      <x:c r="U63" s="76" t="n">
        <x:f>IFERROR(P63/K63,0)</x:f>
        <x:v>0.00457190357439734</x:v>
      </x:c>
      <x:c r="V63" s="77" t="n">
        <x:f>IFERROR(R63/Q63,0)</x:f>
        <x:v>0.696</x:v>
      </x:c>
      <x:c r="W63" s="78" t="str">
        <x:f>IF(T63&gt;=0.08,"High",IF(T63&gt;=0.04,"Medium","Low"))</x:f>
        <x:v>Medium</x:v>
      </x:c>
    </x:row>
    <x:row r="64">
      <x:c r="A64" s="71" t="str">
        <x:v>P1063</x:v>
      </x:c>
      <x:c r="B64" s="72" t="n">
        <x:v>46054</x:v>
      </x:c>
      <x:c r="C64" s="73" t="str">
        <x:v>Instagram</x:v>
      </x:c>
      <x:c r="D64" s="73" t="str">
        <x:v>Photo</x:v>
      </x:c>
      <x:c r="E64" s="73" t="str">
        <x:v>Tips &amp; Tricks</x:v>
      </x:c>
      <x:c r="F64" s="73" t="str">
        <x:v>Launch</x:v>
      </x:c>
      <x:c r="G64" s="73" t="str">
        <x:v>Published</x:v>
      </x:c>
      <x:c r="H64" s="73" t="n">
        <x:v>15</x:v>
      </x:c>
      <x:c r="I64" s="73" t="str">
        <x:v>Tips &amp; Tricks Photo #63</x:v>
      </x:c>
      <x:c r="J64" s="74" t="n">
        <x:v>14519</x:v>
      </x:c>
      <x:c r="K64" s="74" t="n">
        <x:v>4264</x:v>
      </x:c>
      <x:c r="L64" s="74" t="n">
        <x:v>238</x:v>
      </x:c>
      <x:c r="M64" s="74" t="n">
        <x:v>12</x:v>
      </x:c>
      <x:c r="N64" s="74" t="n">
        <x:v>4</x:v>
      </x:c>
      <x:c r="O64" s="74" t="n">
        <x:v>24</x:v>
      </x:c>
      <x:c r="P64" s="74" t="n">
        <x:v>86</x:v>
      </x:c>
      <x:c r="Q64" s="75" t="n">
        <x:v>0</x:v>
      </x:c>
      <x:c r="R64" s="75" t="n">
        <x:v>380000</x:v>
      </x:c>
      <x:c r="S64" s="74" t="n">
        <x:f>L64+M64+N64+O64</x:f>
        <x:v>278</x:v>
      </x:c>
      <x:c r="T64" s="76" t="n">
        <x:f>IFERROR(S64/K64,0)</x:f>
        <x:v>0.0651969981238274</x:v>
      </x:c>
      <x:c r="U64" s="76" t="n">
        <x:f>IFERROR(P64/K64,0)</x:f>
        <x:v>0.020168855534709193</x:v>
      </x:c>
      <x:c r="V64" s="77" t="n">
        <x:f>IFERROR(R64/Q64,0)</x:f>
        <x:v>0</x:v>
      </x:c>
      <x:c r="W64" s="78" t="str">
        <x:f>IF(T64&gt;=0.08,"High",IF(T64&gt;=0.04,"Medium","Low"))</x:f>
        <x:v>Medium</x:v>
      </x:c>
    </x:row>
    <x:row r="65">
      <x:c r="A65" s="71" t="str">
        <x:v>P1064</x:v>
      </x:c>
      <x:c r="B65" s="72" t="n">
        <x:v>46031</x:v>
      </x:c>
      <x:c r="C65" s="73" t="str">
        <x:v>TikTok</x:v>
      </x:c>
      <x:c r="D65" s="73" t="str">
        <x:v>Carousel</x:v>
      </x:c>
      <x:c r="E65" s="73" t="str">
        <x:v>Promo</x:v>
      </x:c>
      <x:c r="F65" s="73" t="str">
        <x:v>Traffic</x:v>
      </x:c>
      <x:c r="G65" s="73" t="str">
        <x:v>Published</x:v>
      </x:c>
      <x:c r="H65" s="73" t="n">
        <x:v>10</x:v>
      </x:c>
      <x:c r="I65" s="73" t="str">
        <x:v>Promo Carousel #64</x:v>
      </x:c>
      <x:c r="J65" s="74" t="n">
        <x:v>22260</x:v>
      </x:c>
      <x:c r="K65" s="74" t="n">
        <x:v>7878</x:v>
      </x:c>
      <x:c r="L65" s="74" t="n">
        <x:v>530</x:v>
      </x:c>
      <x:c r="M65" s="74" t="n">
        <x:v>62</x:v>
      </x:c>
      <x:c r="N65" s="74" t="n">
        <x:v>118</x:v>
      </x:c>
      <x:c r="O65" s="74" t="n">
        <x:v>63</x:v>
      </x:c>
      <x:c r="P65" s="74" t="n">
        <x:v>46</x:v>
      </x:c>
      <x:c r="Q65" s="75" t="n">
        <x:v>0</x:v>
      </x:c>
      <x:c r="R65" s="75" t="n">
        <x:v>131000</x:v>
      </x:c>
      <x:c r="S65" s="74" t="n">
        <x:f>L65+M65+N65+O65</x:f>
        <x:v>773</x:v>
      </x:c>
      <x:c r="T65" s="76" t="n">
        <x:f>IFERROR(S65/K65,0)</x:f>
        <x:v>0.09812135059659813</x:v>
      </x:c>
      <x:c r="U65" s="76" t="n">
        <x:f>IFERROR(P65/K65,0)</x:f>
        <x:v>0.005839045443005839</x:v>
      </x:c>
      <x:c r="V65" s="77" t="n">
        <x:f>IFERROR(R65/Q65,0)</x:f>
        <x:v>0</x:v>
      </x:c>
      <x:c r="W65" s="78" t="str">
        <x:f>IF(T65&gt;=0.08,"High",IF(T65&gt;=0.04,"Medium","Low"))</x:f>
        <x:v>High</x:v>
      </x:c>
    </x:row>
    <x:row r="66">
      <x:c r="A66" s="71" t="str">
        <x:v>P1065</x:v>
      </x:c>
      <x:c r="B66" s="72" t="n">
        <x:v>46075</x:v>
      </x:c>
      <x:c r="C66" s="73" t="str">
        <x:v>TikTok</x:v>
      </x:c>
      <x:c r="D66" s="73" t="str">
        <x:v>Photo</x:v>
      </x:c>
      <x:c r="E66" s="73" t="str">
        <x:v>Behind The Scene</x:v>
      </x:c>
      <x:c r="F66" s="73" t="str">
        <x:v>Community</x:v>
      </x:c>
      <x:c r="G66" s="73" t="str">
        <x:v>Published</x:v>
      </x:c>
      <x:c r="H66" s="73" t="n">
        <x:v>10</x:v>
      </x:c>
      <x:c r="I66" s="73" t="str">
        <x:v>Behind The Scene Photo #65</x:v>
      </x:c>
      <x:c r="J66" s="74" t="n">
        <x:v>23095</x:v>
      </x:c>
      <x:c r="K66" s="74" t="n">
        <x:v>10264</x:v>
      </x:c>
      <x:c r="L66" s="74" t="n">
        <x:v>328</x:v>
      </x:c>
      <x:c r="M66" s="74" t="n">
        <x:v>34</x:v>
      </x:c>
      <x:c r="N66" s="74" t="n">
        <x:v>107</x:v>
      </x:c>
      <x:c r="O66" s="74" t="n">
        <x:v>163</x:v>
      </x:c>
      <x:c r="P66" s="74" t="n">
        <x:v>399</x:v>
      </x:c>
      <x:c r="Q66" s="75" t="n">
        <x:v>0</x:v>
      </x:c>
      <x:c r="R66" s="75" t="n">
        <x:v>1103000</x:v>
      </x:c>
      <x:c r="S66" s="74" t="n">
        <x:f>L66+M66+N66+O66</x:f>
        <x:v>632</x:v>
      </x:c>
      <x:c r="T66" s="76" t="n">
        <x:f>IFERROR(S66/K66,0)</x:f>
        <x:v>0.06157443491816056</x:v>
      </x:c>
      <x:c r="U66" s="76" t="n">
        <x:f>IFERROR(P66/K66,0)</x:f>
        <x:v>0.03887373343725643</x:v>
      </x:c>
      <x:c r="V66" s="77" t="n">
        <x:f>IFERROR(R66/Q66,0)</x:f>
        <x:v>0</x:v>
      </x:c>
      <x:c r="W66" s="78" t="str">
        <x:f>IF(T66&gt;=0.08,"High",IF(T66&gt;=0.04,"Medium","Low"))</x:f>
        <x:v>Medium</x:v>
      </x:c>
    </x:row>
    <x:row r="67">
      <x:c r="A67" s="71" t="str">
        <x:v>P1066</x:v>
      </x:c>
      <x:c r="B67" s="72" t="n">
        <x:v>46114</x:v>
      </x:c>
      <x:c r="C67" s="73" t="str">
        <x:v>Instagram</x:v>
      </x:c>
      <x:c r="D67" s="73" t="str">
        <x:v>Live</x:v>
      </x:c>
      <x:c r="E67" s="73" t="str">
        <x:v>Tips &amp; Tricks</x:v>
      </x:c>
      <x:c r="F67" s="73" t="str">
        <x:v>Community</x:v>
      </x:c>
      <x:c r="G67" s="73" t="str">
        <x:v>Published</x:v>
      </x:c>
      <x:c r="H67" s="73" t="n">
        <x:v>18</x:v>
      </x:c>
      <x:c r="I67" s="73" t="str">
        <x:v>Tips &amp; Tricks Live #66</x:v>
      </x:c>
      <x:c r="J67" s="74" t="n">
        <x:v>14425</x:v>
      </x:c>
      <x:c r="K67" s="74" t="n">
        <x:v>516</x:v>
      </x:c>
      <x:c r="L67" s="74" t="n">
        <x:v>32</x:v>
      </x:c>
      <x:c r="M67" s="74" t="n">
        <x:v>1</x:v>
      </x:c>
      <x:c r="N67" s="74" t="n">
        <x:v>2</x:v>
      </x:c>
      <x:c r="O67" s="74" t="n">
        <x:v>1</x:v>
      </x:c>
      <x:c r="P67" s="74" t="n">
        <x:v>7</x:v>
      </x:c>
      <x:c r="Q67" s="75" t="n">
        <x:v>176000</x:v>
      </x:c>
      <x:c r="R67" s="75" t="n">
        <x:v>378000</x:v>
      </x:c>
      <x:c r="S67" s="74" t="n">
        <x:f>L67+M67+N67+O67</x:f>
        <x:v>36</x:v>
      </x:c>
      <x:c r="T67" s="76" t="n">
        <x:f>IFERROR(S67/K67,0)</x:f>
        <x:v>0.06976744186046512</x:v>
      </x:c>
      <x:c r="U67" s="76" t="n">
        <x:f>IFERROR(P67/K67,0)</x:f>
        <x:v>0.013565891472868217</x:v>
      </x:c>
      <x:c r="V67" s="77" t="n">
        <x:f>IFERROR(R67/Q67,0)</x:f>
        <x:v>2.147727272727273</x:v>
      </x:c>
      <x:c r="W67" s="78" t="str">
        <x:f>IF(T67&gt;=0.08,"High",IF(T67&gt;=0.04,"Medium","Low"))</x:f>
        <x:v>Medium</x:v>
      </x:c>
    </x:row>
    <x:row r="68">
      <x:c r="A68" s="71" t="str">
        <x:v>P1067</x:v>
      </x:c>
      <x:c r="B68" s="72" t="n">
        <x:v>46033</x:v>
      </x:c>
      <x:c r="C68" s="73" t="str">
        <x:v>YouTube</x:v>
      </x:c>
      <x:c r="D68" s="73" t="str">
        <x:v>Reels</x:v>
      </x:c>
      <x:c r="E68" s="73" t="str">
        <x:v>Behind The Scene</x:v>
      </x:c>
      <x:c r="F68" s="73" t="str">
        <x:v>Community</x:v>
      </x:c>
      <x:c r="G68" s="73" t="str">
        <x:v>Published</x:v>
      </x:c>
      <x:c r="H68" s="73" t="n">
        <x:v>9</x:v>
      </x:c>
      <x:c r="I68" s="73" t="str">
        <x:v>Behind The Scene Reels #67</x:v>
      </x:c>
      <x:c r="J68" s="74" t="n">
        <x:v>10061</x:v>
      </x:c>
      <x:c r="K68" s="74" t="n">
        <x:v>6049</x:v>
      </x:c>
      <x:c r="L68" s="74" t="n">
        <x:v>272</x:v>
      </x:c>
      <x:c r="M68" s="74" t="n">
        <x:v>68</x:v>
      </x:c>
      <x:c r="N68" s="74" t="n">
        <x:v>122</x:v>
      </x:c>
      <x:c r="O68" s="74" t="n">
        <x:v>104</x:v>
      </x:c>
      <x:c r="P68" s="74" t="n">
        <x:v>95</x:v>
      </x:c>
      <x:c r="Q68" s="75" t="n">
        <x:v>0</x:v>
      </x:c>
      <x:c r="R68" s="75" t="n">
        <x:v>611000</x:v>
      </x:c>
      <x:c r="S68" s="74" t="n">
        <x:f>L68+M68+N68+O68</x:f>
        <x:v>566</x:v>
      </x:c>
      <x:c r="T68" s="76" t="n">
        <x:f>IFERROR(S68/K68,0)</x:f>
        <x:v>0.09356918498925443</x:v>
      </x:c>
      <x:c r="U68" s="76" t="n">
        <x:f>IFERROR(P68/K68,0)</x:f>
        <x:v>0.01570507521904447</x:v>
      </x:c>
      <x:c r="V68" s="77" t="n">
        <x:f>IFERROR(R68/Q68,0)</x:f>
        <x:v>0</x:v>
      </x:c>
      <x:c r="W68" s="78" t="str">
        <x:f>IF(T68&gt;=0.08,"High",IF(T68&gt;=0.04,"Medium","Low"))</x:f>
        <x:v>High</x:v>
      </x:c>
    </x:row>
    <x:row r="69">
      <x:c r="A69" s="71" t="str">
        <x:v>P1068</x:v>
      </x:c>
      <x:c r="B69" s="72" t="n">
        <x:v>46062</x:v>
      </x:c>
      <x:c r="C69" s="73" t="str">
        <x:v>TikTok</x:v>
      </x:c>
      <x:c r="D69" s="73" t="str">
        <x:v>Photo</x:v>
      </x:c>
      <x:c r="E69" s="73" t="str">
        <x:v>Testimonial</x:v>
      </x:c>
      <x:c r="F69" s="73" t="str">
        <x:v>Community</x:v>
      </x:c>
      <x:c r="G69" s="73" t="str">
        <x:v>Published</x:v>
      </x:c>
      <x:c r="H69" s="73" t="n">
        <x:v>9</x:v>
      </x:c>
      <x:c r="I69" s="73" t="str">
        <x:v>Testimonial Photo #68</x:v>
      </x:c>
      <x:c r="J69" s="74" t="n">
        <x:v>22496</x:v>
      </x:c>
      <x:c r="K69" s="74" t="n">
        <x:v>5550</x:v>
      </x:c>
      <x:c r="L69" s="74" t="n">
        <x:v>139</x:v>
      </x:c>
      <x:c r="M69" s="74" t="n">
        <x:v>32</x:v>
      </x:c>
      <x:c r="N69" s="74" t="n">
        <x:v>44</x:v>
      </x:c>
      <x:c r="O69" s="74" t="n">
        <x:v>66</x:v>
      </x:c>
      <x:c r="P69" s="74" t="n">
        <x:v>45</x:v>
      </x:c>
      <x:c r="Q69" s="75" t="n">
        <x:v>0</x:v>
      </x:c>
      <x:c r="R69" s="75" t="n">
        <x:v>178000</x:v>
      </x:c>
      <x:c r="S69" s="74" t="n">
        <x:f>L69+M69+N69+O69</x:f>
        <x:v>281</x:v>
      </x:c>
      <x:c r="T69" s="76" t="n">
        <x:f>IFERROR(S69/K69,0)</x:f>
        <x:v>0.050630630630630634</x:v>
      </x:c>
      <x:c r="U69" s="76" t="n">
        <x:f>IFERROR(P69/K69,0)</x:f>
        <x:v>0.008108108108108109</x:v>
      </x:c>
      <x:c r="V69" s="77" t="n">
        <x:f>IFERROR(R69/Q69,0)</x:f>
        <x:v>0</x:v>
      </x:c>
      <x:c r="W69" s="78" t="str">
        <x:f>IF(T69&gt;=0.08,"High",IF(T69&gt;=0.04,"Medium","Low"))</x:f>
        <x:v>Medium</x:v>
      </x:c>
    </x:row>
    <x:row r="70">
      <x:c r="A70" s="71" t="str">
        <x:v>P1069</x:v>
      </x:c>
      <x:c r="B70" s="72" t="n">
        <x:v>46097</x:v>
      </x:c>
      <x:c r="C70" s="73" t="str">
        <x:v>Instagram</x:v>
      </x:c>
      <x:c r="D70" s="73" t="str">
        <x:v>Short Video</x:v>
      </x:c>
      <x:c r="E70" s="73" t="str">
        <x:v>Education</x:v>
      </x:c>
      <x:c r="F70" s="73" t="str">
        <x:v>Community</x:v>
      </x:c>
      <x:c r="G70" s="73" t="str">
        <x:v>Published</x:v>
      </x:c>
      <x:c r="H70" s="73" t="n">
        <x:v>20</x:v>
      </x:c>
      <x:c r="I70" s="73" t="str">
        <x:v>Education Short Video #69</x:v>
      </x:c>
      <x:c r="J70" s="74" t="n">
        <x:v>15895</x:v>
      </x:c>
      <x:c r="K70" s="74" t="n">
        <x:v>4784</x:v>
      </x:c>
      <x:c r="L70" s="74" t="n">
        <x:v>379</x:v>
      </x:c>
      <x:c r="M70" s="74" t="n">
        <x:v>26</x:v>
      </x:c>
      <x:c r="N70" s="74" t="n">
        <x:v>103</x:v>
      </x:c>
      <x:c r="O70" s="74" t="n">
        <x:v>75</x:v>
      </x:c>
      <x:c r="P70" s="74" t="n">
        <x:v>105</x:v>
      </x:c>
      <x:c r="Q70" s="75" t="n">
        <x:v>0</x:v>
      </x:c>
      <x:c r="R70" s="75" t="n">
        <x:v>310000</x:v>
      </x:c>
      <x:c r="S70" s="74" t="n">
        <x:f>L70+M70+N70+O70</x:f>
        <x:v>583</x:v>
      </x:c>
      <x:c r="T70" s="76" t="n">
        <x:f>IFERROR(S70/K70,0)</x:f>
        <x:v>0.12186454849498328</x:v>
      </x:c>
      <x:c r="U70" s="76" t="n">
        <x:f>IFERROR(P70/K70,0)</x:f>
        <x:v>0.021948160535117056</x:v>
      </x:c>
      <x:c r="V70" s="77" t="n">
        <x:f>IFERROR(R70/Q70,0)</x:f>
        <x:v>0</x:v>
      </x:c>
      <x:c r="W70" s="78" t="str">
        <x:f>IF(T70&gt;=0.08,"High",IF(T70&gt;=0.04,"Medium","Low"))</x:f>
        <x:v>High</x:v>
      </x:c>
    </x:row>
    <x:row r="71">
      <x:c r="A71" s="71" t="str">
        <x:v>P1070</x:v>
      </x:c>
      <x:c r="B71" s="72" t="n">
        <x:v>46066</x:v>
      </x:c>
      <x:c r="C71" s="73" t="str">
        <x:v>TikTok</x:v>
      </x:c>
      <x:c r="D71" s="73" t="str">
        <x:v>Short Video</x:v>
      </x:c>
      <x:c r="E71" s="73" t="str">
        <x:v>Promo</x:v>
      </x:c>
      <x:c r="F71" s="73" t="str">
        <x:v>Community</x:v>
      </x:c>
      <x:c r="G71" s="73" t="str">
        <x:v>Scheduled</x:v>
      </x:c>
      <x:c r="H71" s="73" t="n">
        <x:v>15</x:v>
      </x:c>
      <x:c r="I71" s="73" t="str">
        <x:v>Promo Short Video #70</x:v>
      </x:c>
      <x:c r="J71" s="74" t="n">
        <x:v>21095</x:v>
      </x:c>
      <x:c r="K71" s="74" t="n">
        <x:v>9420</x:v>
      </x:c>
      <x:c r="L71" s="74" t="n">
        <x:v>357</x:v>
      </x:c>
      <x:c r="M71" s="74" t="n">
        <x:v>94</x:v>
      </x:c>
      <x:c r="N71" s="74" t="n">
        <x:v>207</x:v>
      </x:c>
      <x:c r="O71" s="74" t="n">
        <x:v>61</x:v>
      </x:c>
      <x:c r="P71" s="74" t="n">
        <x:v>336</x:v>
      </x:c>
      <x:c r="Q71" s="75" t="n">
        <x:v>197000</x:v>
      </x:c>
      <x:c r="R71" s="75" t="n">
        <x:v>942000</x:v>
      </x:c>
      <x:c r="S71" s="74" t="n">
        <x:f>L71+M71+N71+O71</x:f>
        <x:v>719</x:v>
      </x:c>
      <x:c r="T71" s="76" t="n">
        <x:f>IFERROR(S71/K71,0)</x:f>
        <x:v>0.07632696390658174</x:v>
      </x:c>
      <x:c r="U71" s="76" t="n">
        <x:f>IFERROR(P71/K71,0)</x:f>
        <x:v>0.035668789808917196</x:v>
      </x:c>
      <x:c r="V71" s="77" t="n">
        <x:f>IFERROR(R71/Q71,0)</x:f>
        <x:v>4.781725888324873</x:v>
      </x:c>
      <x:c r="W71" s="78" t="str">
        <x:f>IF(T71&gt;=0.08,"High",IF(T71&gt;=0.04,"Medium","Low"))</x:f>
        <x:v>Medium</x:v>
      </x:c>
    </x:row>
    <x:row r="72">
      <x:c r="A72" s="71" t="str">
        <x:v>P1071</x:v>
      </x:c>
      <x:c r="B72" s="72" t="n">
        <x:v>46063</x:v>
      </x:c>
      <x:c r="C72" s="73" t="str">
        <x:v>TikTok</x:v>
      </x:c>
      <x:c r="D72" s="73" t="str">
        <x:v>Carousel</x:v>
      </x:c>
      <x:c r="E72" s="73" t="str">
        <x:v>Education</x:v>
      </x:c>
      <x:c r="F72" s="73" t="str">
        <x:v>Retention</x:v>
      </x:c>
      <x:c r="G72" s="73" t="str">
        <x:v>Scheduled</x:v>
      </x:c>
      <x:c r="H72" s="73" t="n">
        <x:v>18</x:v>
      </x:c>
      <x:c r="I72" s="73" t="str">
        <x:v>Education Carousel #71</x:v>
      </x:c>
      <x:c r="J72" s="74" t="n">
        <x:v>22739</x:v>
      </x:c>
      <x:c r="K72" s="74" t="n">
        <x:v>10132</x:v>
      </x:c>
      <x:c r="L72" s="74" t="n">
        <x:v>570</x:v>
      </x:c>
      <x:c r="M72" s="74" t="n">
        <x:v>37</x:v>
      </x:c>
      <x:c r="N72" s="74" t="n">
        <x:v>113</x:v>
      </x:c>
      <x:c r="O72" s="74" t="n">
        <x:v>182</x:v>
      </x:c>
      <x:c r="P72" s="74" t="n">
        <x:v>169</x:v>
      </x:c>
      <x:c r="Q72" s="75" t="n">
        <x:v>77000</x:v>
      </x:c>
      <x:c r="R72" s="75" t="n">
        <x:v>296000</x:v>
      </x:c>
      <x:c r="S72" s="74" t="n">
        <x:f>L72+M72+N72+O72</x:f>
        <x:v>902</x:v>
      </x:c>
      <x:c r="T72" s="76" t="n">
        <x:f>IFERROR(S72/K72,0)</x:f>
        <x:v>0.0890248716936439</x:v>
      </x:c>
      <x:c r="U72" s="76" t="n">
        <x:f>IFERROR(P72/K72,0)</x:f>
        <x:v>0.01667982629293328</x:v>
      </x:c>
      <x:c r="V72" s="77" t="n">
        <x:f>IFERROR(R72/Q72,0)</x:f>
        <x:v>3.844155844155844</x:v>
      </x:c>
      <x:c r="W72" s="78" t="str">
        <x:f>IF(T72&gt;=0.08,"High",IF(T72&gt;=0.04,"Medium","Low"))</x:f>
        <x:v>High</x:v>
      </x:c>
    </x:row>
    <x:row r="73">
      <x:c r="A73" s="71" t="str">
        <x:v>P1072</x:v>
      </x:c>
      <x:c r="B73" s="72" t="n">
        <x:v>46145</x:v>
      </x:c>
      <x:c r="C73" s="73" t="str">
        <x:v>TikTok</x:v>
      </x:c>
      <x:c r="D73" s="73" t="str">
        <x:v>Live</x:v>
      </x:c>
      <x:c r="E73" s="73" t="str">
        <x:v>Product Demo</x:v>
      </x:c>
      <x:c r="F73" s="73" t="str">
        <x:v>Retention</x:v>
      </x:c>
      <x:c r="G73" s="73" t="str">
        <x:v>Published</x:v>
      </x:c>
      <x:c r="H73" s="73" t="n">
        <x:v>10</x:v>
      </x:c>
      <x:c r="I73" s="73" t="str">
        <x:v>Product Demo Live #72</x:v>
      </x:c>
      <x:c r="J73" s="74" t="n">
        <x:v>22848</x:v>
      </x:c>
      <x:c r="K73" s="74" t="n">
        <x:v>1928</x:v>
      </x:c>
      <x:c r="L73" s="74" t="n">
        <x:v>86</x:v>
      </x:c>
      <x:c r="M73" s="74" t="n">
        <x:v>21</x:v>
      </x:c>
      <x:c r="N73" s="74" t="n">
        <x:v>11</x:v>
      </x:c>
      <x:c r="O73" s="74" t="n">
        <x:v>11</x:v>
      </x:c>
      <x:c r="P73" s="74" t="n">
        <x:v>46</x:v>
      </x:c>
      <x:c r="Q73" s="75" t="n">
        <x:v>228000</x:v>
      </x:c>
      <x:c r="R73" s="75" t="n">
        <x:v>387000</x:v>
      </x:c>
      <x:c r="S73" s="74" t="n">
        <x:f>L73+M73+N73+O73</x:f>
        <x:v>129</x:v>
      </x:c>
      <x:c r="T73" s="76" t="n">
        <x:f>IFERROR(S73/K73,0)</x:f>
        <x:v>0.06690871369294606</x:v>
      </x:c>
      <x:c r="U73" s="76" t="n">
        <x:f>IFERROR(P73/K73,0)</x:f>
        <x:v>0.023858921161825725</x:v>
      </x:c>
      <x:c r="V73" s="77" t="n">
        <x:f>IFERROR(R73/Q73,0)</x:f>
        <x:v>1.6973684210526316</x:v>
      </x:c>
      <x:c r="W73" s="78" t="str">
        <x:f>IF(T73&gt;=0.08,"High",IF(T73&gt;=0.04,"Medium","Low"))</x:f>
        <x:v>Medium</x:v>
      </x:c>
    </x:row>
    <x:row r="74">
      <x:c r="A74" s="71" t="str">
        <x:v>P1073</x:v>
      </x:c>
      <x:c r="B74" s="72" t="n">
        <x:v>46029</x:v>
      </x:c>
      <x:c r="C74" s="73" t="str">
        <x:v>TikTok</x:v>
      </x:c>
      <x:c r="D74" s="73" t="str">
        <x:v>Photo</x:v>
      </x:c>
      <x:c r="E74" s="73" t="str">
        <x:v>Tips &amp; Tricks</x:v>
      </x:c>
      <x:c r="F74" s="73" t="str">
        <x:v>Traffic</x:v>
      </x:c>
      <x:c r="G74" s="73" t="str">
        <x:v>Published</x:v>
      </x:c>
      <x:c r="H74" s="73" t="n">
        <x:v>15</x:v>
      </x:c>
      <x:c r="I74" s="73" t="str">
        <x:v>Tips &amp; Tricks Photo #73</x:v>
      </x:c>
      <x:c r="J74" s="74" t="n">
        <x:v>21574</x:v>
      </x:c>
      <x:c r="K74" s="74" t="n">
        <x:v>5968</x:v>
      </x:c>
      <x:c r="L74" s="74" t="n">
        <x:v>337</x:v>
      </x:c>
      <x:c r="M74" s="74" t="n">
        <x:v>38</x:v>
      </x:c>
      <x:c r="N74" s="74" t="n">
        <x:v>58</x:v>
      </x:c>
      <x:c r="O74" s="74" t="n">
        <x:v>82</x:v>
      </x:c>
      <x:c r="P74" s="74" t="n">
        <x:v>235</x:v>
      </x:c>
      <x:c r="Q74" s="75" t="n">
        <x:v>188000</x:v>
      </x:c>
      <x:c r="R74" s="75" t="n">
        <x:v>1285000</x:v>
      </x:c>
      <x:c r="S74" s="74" t="n">
        <x:f>L74+M74+N74+O74</x:f>
        <x:v>515</x:v>
      </x:c>
      <x:c r="T74" s="76" t="n">
        <x:f>IFERROR(S74/K74,0)</x:f>
        <x:v>0.08629356568364611</x:v>
      </x:c>
      <x:c r="U74" s="76" t="n">
        <x:f>IFERROR(P74/K74,0)</x:f>
        <x:v>0.03937667560321716</x:v>
      </x:c>
      <x:c r="V74" s="77" t="n">
        <x:f>IFERROR(R74/Q74,0)</x:f>
        <x:v>6.835106382978723</x:v>
      </x:c>
      <x:c r="W74" s="78" t="str">
        <x:f>IF(T74&gt;=0.08,"High",IF(T74&gt;=0.04,"Medium","Low"))</x:f>
        <x:v>High</x:v>
      </x:c>
    </x:row>
    <x:row r="75">
      <x:c r="A75" s="71" t="str">
        <x:v>P1074</x:v>
      </x:c>
      <x:c r="B75" s="72" t="n">
        <x:v>46097</x:v>
      </x:c>
      <x:c r="C75" s="73" t="str">
        <x:v>YouTube</x:v>
      </x:c>
      <x:c r="D75" s="73" t="str">
        <x:v>Live</x:v>
      </x:c>
      <x:c r="E75" s="73" t="str">
        <x:v>Tips &amp; Tricks</x:v>
      </x:c>
      <x:c r="F75" s="73" t="str">
        <x:v>Brand Awareness</x:v>
      </x:c>
      <x:c r="G75" s="73" t="str">
        <x:v>Published</x:v>
      </x:c>
      <x:c r="H75" s="73" t="n">
        <x:v>12</x:v>
      </x:c>
      <x:c r="I75" s="73" t="str">
        <x:v>Tips &amp; Tricks Live #74</x:v>
      </x:c>
      <x:c r="J75" s="74" t="n">
        <x:v>8959</x:v>
      </x:c>
      <x:c r="K75" s="74" t="n">
        <x:v>2547</x:v>
      </x:c>
      <x:c r="L75" s="74" t="n">
        <x:v>175</x:v>
      </x:c>
      <x:c r="M75" s="74" t="n">
        <x:v>30</x:v>
      </x:c>
      <x:c r="N75" s="74" t="n">
        <x:v>15</x:v>
      </x:c>
      <x:c r="O75" s="74" t="n">
        <x:v>9</x:v>
      </x:c>
      <x:c r="P75" s="74" t="n">
        <x:v>70</x:v>
      </x:c>
      <x:c r="Q75" s="75" t="n">
        <x:v>0</x:v>
      </x:c>
      <x:c r="R75" s="75" t="n">
        <x:v>225000</x:v>
      </x:c>
      <x:c r="S75" s="74" t="n">
        <x:f>L75+M75+N75+O75</x:f>
        <x:v>229</x:v>
      </x:c>
      <x:c r="T75" s="76" t="n">
        <x:f>IFERROR(S75/K75,0)</x:f>
        <x:v>0.08990969768354927</x:v>
      </x:c>
      <x:c r="U75" s="76" t="n">
        <x:f>IFERROR(P75/K75,0)</x:f>
        <x:v>0.027483313702394974</x:v>
      </x:c>
      <x:c r="V75" s="77" t="n">
        <x:f>IFERROR(R75/Q75,0)</x:f>
        <x:v>0</x:v>
      </x:c>
      <x:c r="W75" s="78" t="str">
        <x:f>IF(T75&gt;=0.08,"High",IF(T75&gt;=0.04,"Medium","Low"))</x:f>
        <x:v>High</x:v>
      </x:c>
    </x:row>
    <x:row r="76">
      <x:c r="A76" s="71" t="str">
        <x:v>P1075</x:v>
      </x:c>
      <x:c r="B76" s="72" t="n">
        <x:v>46067</x:v>
      </x:c>
      <x:c r="C76" s="73" t="str">
        <x:v>TikTok</x:v>
      </x:c>
      <x:c r="D76" s="73" t="str">
        <x:v>Carousel</x:v>
      </x:c>
      <x:c r="E76" s="73" t="str">
        <x:v>Tips &amp; Tricks</x:v>
      </x:c>
      <x:c r="F76" s="73" t="str">
        <x:v>Launch</x:v>
      </x:c>
      <x:c r="G76" s="73" t="str">
        <x:v>Published</x:v>
      </x:c>
      <x:c r="H76" s="73" t="n">
        <x:v>20</x:v>
      </x:c>
      <x:c r="I76" s="73" t="str">
        <x:v>Tips &amp; Tricks Carousel #75</x:v>
      </x:c>
      <x:c r="J76" s="74" t="n">
        <x:v>22400</x:v>
      </x:c>
      <x:c r="K76" s="74" t="n">
        <x:v>1328</x:v>
      </x:c>
      <x:c r="L76" s="74" t="n">
        <x:v>102</x:v>
      </x:c>
      <x:c r="M76" s="74" t="n">
        <x:v>3</x:v>
      </x:c>
      <x:c r="N76" s="74" t="n">
        <x:v>8</x:v>
      </x:c>
      <x:c r="O76" s="74" t="n">
        <x:v>25</x:v>
      </x:c>
      <x:c r="P76" s="74" t="n">
        <x:v>20</x:v>
      </x:c>
      <x:c r="Q76" s="75" t="n">
        <x:v>0</x:v>
      </x:c>
      <x:c r="R76" s="75" t="n">
        <x:v>81000</x:v>
      </x:c>
      <x:c r="S76" s="74" t="n">
        <x:f>L76+M76+N76+O76</x:f>
        <x:v>138</x:v>
      </x:c>
      <x:c r="T76" s="76" t="n">
        <x:f>IFERROR(S76/K76,0)</x:f>
        <x:v>0.10391566265060241</x:v>
      </x:c>
      <x:c r="U76" s="76" t="n">
        <x:f>IFERROR(P76/K76,0)</x:f>
        <x:v>0.015060240963855422</x:v>
      </x:c>
      <x:c r="V76" s="77" t="n">
        <x:f>IFERROR(R76/Q76,0)</x:f>
        <x:v>0</x:v>
      </x:c>
      <x:c r="W76" s="78" t="str">
        <x:f>IF(T76&gt;=0.08,"High",IF(T76&gt;=0.04,"Medium","Low"))</x:f>
        <x:v>High</x:v>
      </x:c>
    </x:row>
    <x:row r="77">
      <x:c r="A77" s="71" t="str">
        <x:v>P1076</x:v>
      </x:c>
      <x:c r="B77" s="72" t="n">
        <x:v>46092</x:v>
      </x:c>
      <x:c r="C77" s="73" t="str">
        <x:v>Facebook</x:v>
      </x:c>
      <x:c r="D77" s="73" t="str">
        <x:v>Reels</x:v>
      </x:c>
      <x:c r="E77" s="73" t="str">
        <x:v>Education</x:v>
      </x:c>
      <x:c r="F77" s="73" t="str">
        <x:v>Brand Awareness</x:v>
      </x:c>
      <x:c r="G77" s="73" t="str">
        <x:v>Published</x:v>
      </x:c>
      <x:c r="H77" s="73" t="n">
        <x:v>12</x:v>
      </x:c>
      <x:c r="I77" s="73" t="str">
        <x:v>Education Reels #76</x:v>
      </x:c>
      <x:c r="J77" s="74" t="n">
        <x:v>7100</x:v>
      </x:c>
      <x:c r="K77" s="74" t="n">
        <x:v>1912</x:v>
      </x:c>
      <x:c r="L77" s="74" t="n">
        <x:v>94</x:v>
      </x:c>
      <x:c r="M77" s="74" t="n">
        <x:v>30</x:v>
      </x:c>
      <x:c r="N77" s="74" t="n">
        <x:v>40</x:v>
      </x:c>
      <x:c r="O77" s="74" t="n">
        <x:v>49</x:v>
      </x:c>
      <x:c r="P77" s="74" t="n">
        <x:v>20</x:v>
      </x:c>
      <x:c r="Q77" s="75" t="n">
        <x:v>0</x:v>
      </x:c>
      <x:c r="R77" s="75" t="n">
        <x:v>54000</x:v>
      </x:c>
      <x:c r="S77" s="74" t="n">
        <x:f>L77+M77+N77+O77</x:f>
        <x:v>213</x:v>
      </x:c>
      <x:c r="T77" s="76" t="n">
        <x:f>IFERROR(S77/K77,0)</x:f>
        <x:v>0.11140167364016737</x:v>
      </x:c>
      <x:c r="U77" s="76" t="n">
        <x:f>IFERROR(P77/K77,0)</x:f>
        <x:v>0.010460251046025104</x:v>
      </x:c>
      <x:c r="V77" s="77" t="n">
        <x:f>IFERROR(R77/Q77,0)</x:f>
        <x:v>0</x:v>
      </x:c>
      <x:c r="W77" s="78" t="str">
        <x:f>IF(T77&gt;=0.08,"High",IF(T77&gt;=0.04,"Medium","Low"))</x:f>
        <x:v>High</x:v>
      </x:c>
    </x:row>
    <x:row r="78">
      <x:c r="A78" s="71" t="str">
        <x:v>P1077</x:v>
      </x:c>
      <x:c r="B78" s="72" t="n">
        <x:v>46062</x:v>
      </x:c>
      <x:c r="C78" s="73" t="str">
        <x:v>YouTube</x:v>
      </x:c>
      <x:c r="D78" s="73" t="str">
        <x:v>Live</x:v>
      </x:c>
      <x:c r="E78" s="73" t="str">
        <x:v>Education</x:v>
      </x:c>
      <x:c r="F78" s="73" t="str">
        <x:v>Community</x:v>
      </x:c>
      <x:c r="G78" s="73" t="str">
        <x:v>Published</x:v>
      </x:c>
      <x:c r="H78" s="73" t="n">
        <x:v>9</x:v>
      </x:c>
      <x:c r="I78" s="73" t="str">
        <x:v>Education Live #77</x:v>
      </x:c>
      <x:c r="J78" s="74" t="n">
        <x:v>9793</x:v>
      </x:c>
      <x:c r="K78" s="74" t="n">
        <x:v>1765</x:v>
      </x:c>
      <x:c r="L78" s="74" t="n">
        <x:v>129</x:v>
      </x:c>
      <x:c r="M78" s="74" t="n">
        <x:v>10</x:v>
      </x:c>
      <x:c r="N78" s="74" t="n">
        <x:v>4</x:v>
      </x:c>
      <x:c r="O78" s="74" t="n">
        <x:v>2</x:v>
      </x:c>
      <x:c r="P78" s="74" t="n">
        <x:v>44</x:v>
      </x:c>
      <x:c r="Q78" s="75" t="n">
        <x:v>101000</x:v>
      </x:c>
      <x:c r="R78" s="75" t="n">
        <x:v>220000</x:v>
      </x:c>
      <x:c r="S78" s="74" t="n">
        <x:f>L78+M78+N78+O78</x:f>
        <x:v>145</x:v>
      </x:c>
      <x:c r="T78" s="76" t="n">
        <x:f>IFERROR(S78/K78,0)</x:f>
        <x:v>0.0821529745042493</x:v>
      </x:c>
      <x:c r="U78" s="76" t="n">
        <x:f>IFERROR(P78/K78,0)</x:f>
        <x:v>0.024929178470254956</x:v>
      </x:c>
      <x:c r="V78" s="77" t="n">
        <x:f>IFERROR(R78/Q78,0)</x:f>
        <x:v>2.1782178217821784</x:v>
      </x:c>
      <x:c r="W78" s="78" t="str">
        <x:f>IF(T78&gt;=0.08,"High",IF(T78&gt;=0.04,"Medium","Low"))</x:f>
        <x:v>High</x:v>
      </x:c>
    </x:row>
    <x:row r="79">
      <x:c r="A79" s="71" t="str">
        <x:v>P1078</x:v>
      </x:c>
      <x:c r="B79" s="72" t="n">
        <x:v>46127</x:v>
      </x:c>
      <x:c r="C79" s="73" t="str">
        <x:v>Instagram</x:v>
      </x:c>
      <x:c r="D79" s="73" t="str">
        <x:v>Story</x:v>
      </x:c>
      <x:c r="E79" s="73" t="str">
        <x:v>Product Demo</x:v>
      </x:c>
      <x:c r="F79" s="73" t="str">
        <x:v>Traffic</x:v>
      </x:c>
      <x:c r="G79" s="73" t="str">
        <x:v>Published</x:v>
      </x:c>
      <x:c r="H79" s="73" t="n">
        <x:v>21</x:v>
      </x:c>
      <x:c r="I79" s="73" t="str">
        <x:v>Product Demo Story #78</x:v>
      </x:c>
      <x:c r="J79" s="74" t="n">
        <x:v>15275</x:v>
      </x:c>
      <x:c r="K79" s="74" t="n">
        <x:v>7615</x:v>
      </x:c>
      <x:c r="L79" s="74" t="n">
        <x:v>221</x:v>
      </x:c>
      <x:c r="M79" s="74" t="n">
        <x:v>41</x:v>
      </x:c>
      <x:c r="N79" s="74" t="n">
        <x:v>62</x:v>
      </x:c>
      <x:c r="O79" s="74" t="n">
        <x:v>72</x:v>
      </x:c>
      <x:c r="P79" s="74" t="n">
        <x:v>69</x:v>
      </x:c>
      <x:c r="Q79" s="75" t="n">
        <x:v>0</x:v>
      </x:c>
      <x:c r="R79" s="75" t="n">
        <x:v>185000</x:v>
      </x:c>
      <x:c r="S79" s="74" t="n">
        <x:f>L79+M79+N79+O79</x:f>
        <x:v>396</x:v>
      </x:c>
      <x:c r="T79" s="76" t="n">
        <x:f>IFERROR(S79/K79,0)</x:f>
        <x:v>0.05200262639527249</x:v>
      </x:c>
      <x:c r="U79" s="76" t="n">
        <x:f>IFERROR(P79/K79,0)</x:f>
        <x:v>0.009061063690085358</x:v>
      </x:c>
      <x:c r="V79" s="77" t="n">
        <x:f>IFERROR(R79/Q79,0)</x:f>
        <x:v>0</x:v>
      </x:c>
      <x:c r="W79" s="78" t="str">
        <x:f>IF(T79&gt;=0.08,"High",IF(T79&gt;=0.04,"Medium","Low"))</x:f>
        <x:v>Medium</x:v>
      </x:c>
    </x:row>
    <x:row r="80">
      <x:c r="A80" s="71" t="str">
        <x:v>P1079</x:v>
      </x:c>
      <x:c r="B80" s="72" t="n">
        <x:v>46070</x:v>
      </x:c>
      <x:c r="C80" s="73" t="str">
        <x:v>YouTube</x:v>
      </x:c>
      <x:c r="D80" s="73" t="str">
        <x:v>Short Video</x:v>
      </x:c>
      <x:c r="E80" s="73" t="str">
        <x:v>Promo</x:v>
      </x:c>
      <x:c r="F80" s="73" t="str">
        <x:v>Community</x:v>
      </x:c>
      <x:c r="G80" s="73" t="str">
        <x:v>Published</x:v>
      </x:c>
      <x:c r="H80" s="73" t="n">
        <x:v>18</x:v>
      </x:c>
      <x:c r="I80" s="73" t="str">
        <x:v>Promo Short Video #79</x:v>
      </x:c>
      <x:c r="J80" s="74" t="n">
        <x:v>9953</x:v>
      </x:c>
      <x:c r="K80" s="74" t="n">
        <x:v>3476</x:v>
      </x:c>
      <x:c r="L80" s="74" t="n">
        <x:v>302</x:v>
      </x:c>
      <x:c r="M80" s="74" t="n">
        <x:v>38</x:v>
      </x:c>
      <x:c r="N80" s="74" t="n">
        <x:v>46</x:v>
      </x:c>
      <x:c r="O80" s="74" t="n">
        <x:v>23</x:v>
      </x:c>
      <x:c r="P80" s="74" t="n">
        <x:v>107</x:v>
      </x:c>
      <x:c r="Q80" s="75" t="n">
        <x:v>0</x:v>
      </x:c>
      <x:c r="R80" s="75" t="n">
        <x:v>426000</x:v>
      </x:c>
      <x:c r="S80" s="74" t="n">
        <x:f>L80+M80+N80+O80</x:f>
        <x:v>409</x:v>
      </x:c>
      <x:c r="T80" s="76" t="n">
        <x:f>IFERROR(S80/K80,0)</x:f>
        <x:v>0.11766398158803222</x:v>
      </x:c>
      <x:c r="U80" s="76" t="n">
        <x:f>IFERROR(P80/K80,0)</x:f>
        <x:v>0.030782508630609898</x:v>
      </x:c>
      <x:c r="V80" s="77" t="n">
        <x:f>IFERROR(R80/Q80,0)</x:f>
        <x:v>0</x:v>
      </x:c>
      <x:c r="W80" s="78" t="str">
        <x:f>IF(T80&gt;=0.08,"High",IF(T80&gt;=0.04,"Medium","Low"))</x:f>
        <x:v>High</x:v>
      </x:c>
    </x:row>
    <x:row r="81">
      <x:c r="A81" s="71" t="str">
        <x:v>P1080</x:v>
      </x:c>
      <x:c r="B81" s="72" t="n">
        <x:v>46089</x:v>
      </x:c>
      <x:c r="C81" s="73" t="str">
        <x:v>Facebook</x:v>
      </x:c>
      <x:c r="D81" s="73" t="str">
        <x:v>Story</x:v>
      </x:c>
      <x:c r="E81" s="73" t="str">
        <x:v>Behind The Scene</x:v>
      </x:c>
      <x:c r="F81" s="73" t="str">
        <x:v>Community</x:v>
      </x:c>
      <x:c r="G81" s="73" t="str">
        <x:v>Published</x:v>
      </x:c>
      <x:c r="H81" s="73" t="n">
        <x:v>20</x:v>
      </x:c>
      <x:c r="I81" s="73" t="str">
        <x:v>Behind The Scene Story #80</x:v>
      </x:c>
      <x:c r="J81" s="74" t="n">
        <x:v>8408</x:v>
      </x:c>
      <x:c r="K81" s="74" t="n">
        <x:v>4154</x:v>
      </x:c>
      <x:c r="L81" s="74" t="n">
        <x:v>105</x:v>
      </x:c>
      <x:c r="M81" s="74" t="n">
        <x:v>25</x:v>
      </x:c>
      <x:c r="N81" s="74" t="n">
        <x:v>21</x:v>
      </x:c>
      <x:c r="O81" s="74" t="n">
        <x:v>20</x:v>
      </x:c>
      <x:c r="P81" s="74" t="n">
        <x:v>54</x:v>
      </x:c>
      <x:c r="Q81" s="75" t="n">
        <x:v>0</x:v>
      </x:c>
      <x:c r="R81" s="75" t="n">
        <x:v>347000</x:v>
      </x:c>
      <x:c r="S81" s="74" t="n">
        <x:f>L81+M81+N81+O81</x:f>
        <x:v>171</x:v>
      </x:c>
      <x:c r="T81" s="76" t="n">
        <x:f>IFERROR(S81/K81,0)</x:f>
        <x:v>0.041165142031776604</x:v>
      </x:c>
      <x:c r="U81" s="76" t="n">
        <x:f>IFERROR(P81/K81,0)</x:f>
        <x:v>0.012999518536350506</x:v>
      </x:c>
      <x:c r="V81" s="77" t="n">
        <x:f>IFERROR(R81/Q81,0)</x:f>
        <x:v>0</x:v>
      </x:c>
      <x:c r="W81" s="78" t="str">
        <x:f>IF(T81&gt;=0.08,"High",IF(T81&gt;=0.04,"Medium","Low"))</x:f>
        <x:v>Medium</x:v>
      </x:c>
    </x:row>
    <x:row r="82">
      <x:c r="A82" s="71" t="str">
        <x:v>P1081</x:v>
      </x:c>
      <x:c r="B82" s="72" t="n">
        <x:v>46033</x:v>
      </x:c>
      <x:c r="C82" s="73" t="str">
        <x:v>YouTube</x:v>
      </x:c>
      <x:c r="D82" s="73" t="str">
        <x:v>Live</x:v>
      </x:c>
      <x:c r="E82" s="73" t="str">
        <x:v>Education</x:v>
      </x:c>
      <x:c r="F82" s="73" t="str">
        <x:v>Launch</x:v>
      </x:c>
      <x:c r="G82" s="73" t="str">
        <x:v>Published</x:v>
      </x:c>
      <x:c r="H82" s="73" t="n">
        <x:v>20</x:v>
      </x:c>
      <x:c r="I82" s="73" t="str">
        <x:v>Education Live #81</x:v>
      </x:c>
      <x:c r="J82" s="74" t="n">
        <x:v>10270</x:v>
      </x:c>
      <x:c r="K82" s="74" t="n">
        <x:v>3562</x:v>
      </x:c>
      <x:c r="L82" s="74" t="n">
        <x:v>260</x:v>
      </x:c>
      <x:c r="M82" s="74" t="n">
        <x:v>15</x:v>
      </x:c>
      <x:c r="N82" s="74" t="n">
        <x:v>55</x:v>
      </x:c>
      <x:c r="O82" s="74" t="n">
        <x:v>33</x:v>
      </x:c>
      <x:c r="P82" s="74" t="n">
        <x:v>78</x:v>
      </x:c>
      <x:c r="Q82" s="75" t="n">
        <x:v>0</x:v>
      </x:c>
      <x:c r="R82" s="75" t="n">
        <x:v>470000</x:v>
      </x:c>
      <x:c r="S82" s="74" t="n">
        <x:f>L82+M82+N82+O82</x:f>
        <x:v>363</x:v>
      </x:c>
      <x:c r="T82" s="76" t="n">
        <x:f>IFERROR(S82/K82,0)</x:f>
        <x:v>0.10190903986524424</x:v>
      </x:c>
      <x:c r="U82" s="76" t="n">
        <x:f>IFERROR(P82/K82,0)</x:f>
        <x:v>0.021897810218978103</x:v>
      </x:c>
      <x:c r="V82" s="77" t="n">
        <x:f>IFERROR(R82/Q82,0)</x:f>
        <x:v>0</x:v>
      </x:c>
      <x:c r="W82" s="78" t="str">
        <x:f>IF(T82&gt;=0.08,"High",IF(T82&gt;=0.04,"Medium","Low"))</x:f>
        <x:v>High</x:v>
      </x:c>
    </x:row>
    <x:row r="83">
      <x:c r="A83" s="71" t="str">
        <x:v>P1082</x:v>
      </x:c>
      <x:c r="B83" s="72" t="n">
        <x:v>46161</x:v>
      </x:c>
      <x:c r="C83" s="73" t="str">
        <x:v>Facebook</x:v>
      </x:c>
      <x:c r="D83" s="73" t="str">
        <x:v>Short Video</x:v>
      </x:c>
      <x:c r="E83" s="73" t="str">
        <x:v>Tips &amp; Tricks</x:v>
      </x:c>
      <x:c r="F83" s="73" t="str">
        <x:v>Brand Awareness</x:v>
      </x:c>
      <x:c r="G83" s="73" t="str">
        <x:v>Published</x:v>
      </x:c>
      <x:c r="H83" s="73" t="n">
        <x:v>20</x:v>
      </x:c>
      <x:c r="I83" s="73" t="str">
        <x:v>Tips &amp; Tricks Short Video #82</x:v>
      </x:c>
      <x:c r="J83" s="74" t="n">
        <x:v>7667</x:v>
      </x:c>
      <x:c r="K83" s="74" t="n">
        <x:v>960</x:v>
      </x:c>
      <x:c r="L83" s="74" t="n">
        <x:v>40</x:v>
      </x:c>
      <x:c r="M83" s="74" t="n">
        <x:v>7</x:v>
      </x:c>
      <x:c r="N83" s="74" t="n">
        <x:v>3</x:v>
      </x:c>
      <x:c r="O83" s="74" t="n">
        <x:v>9</x:v>
      </x:c>
      <x:c r="P83" s="74" t="n">
        <x:v>13</x:v>
      </x:c>
      <x:c r="Q83" s="75" t="n">
        <x:v>0</x:v>
      </x:c>
      <x:c r="R83" s="75" t="n">
        <x:v>46000</x:v>
      </x:c>
      <x:c r="S83" s="74" t="n">
        <x:f>L83+M83+N83+O83</x:f>
        <x:v>59</x:v>
      </x:c>
      <x:c r="T83" s="76" t="n">
        <x:f>IFERROR(S83/K83,0)</x:f>
        <x:v>0.06145833333333333</x:v>
      </x:c>
      <x:c r="U83" s="76" t="n">
        <x:f>IFERROR(P83/K83,0)</x:f>
        <x:v>0.013541666666666667</x:v>
      </x:c>
      <x:c r="V83" s="77" t="n">
        <x:f>IFERROR(R83/Q83,0)</x:f>
        <x:v>0</x:v>
      </x:c>
      <x:c r="W83" s="78" t="str">
        <x:f>IF(T83&gt;=0.08,"High",IF(T83&gt;=0.04,"Medium","Low"))</x:f>
        <x:v>Medium</x:v>
      </x:c>
    </x:row>
    <x:row r="84">
      <x:c r="A84" s="71" t="str">
        <x:v>P1083</x:v>
      </x:c>
      <x:c r="B84" s="72" t="n">
        <x:v>46098</x:v>
      </x:c>
      <x:c r="C84" s="73" t="str">
        <x:v>YouTube</x:v>
      </x:c>
      <x:c r="D84" s="73" t="str">
        <x:v>Reels</x:v>
      </x:c>
      <x:c r="E84" s="73" t="str">
        <x:v>Tips &amp; Tricks</x:v>
      </x:c>
      <x:c r="F84" s="73" t="str">
        <x:v>Traffic</x:v>
      </x:c>
      <x:c r="G84" s="73" t="str">
        <x:v>Published</x:v>
      </x:c>
      <x:c r="H84" s="73" t="n">
        <x:v>9</x:v>
      </x:c>
      <x:c r="I84" s="73" t="str">
        <x:v>Tips &amp; Tricks Reels #83</x:v>
      </x:c>
      <x:c r="J84" s="74" t="n">
        <x:v>9215</x:v>
      </x:c>
      <x:c r="K84" s="74" t="n">
        <x:v>3766</x:v>
      </x:c>
      <x:c r="L84" s="74" t="n">
        <x:v>304</x:v>
      </x:c>
      <x:c r="M84" s="74" t="n">
        <x:v>14</x:v>
      </x:c>
      <x:c r="N84" s="74" t="n">
        <x:v>48</x:v>
      </x:c>
      <x:c r="O84" s="74" t="n">
        <x:v>6</x:v>
      </x:c>
      <x:c r="P84" s="74" t="n">
        <x:v>53</x:v>
      </x:c>
      <x:c r="Q84" s="75" t="n">
        <x:v>0</x:v>
      </x:c>
      <x:c r="R84" s="75" t="n">
        <x:v>200000</x:v>
      </x:c>
      <x:c r="S84" s="74" t="n">
        <x:f>L84+M84+N84+O84</x:f>
        <x:v>372</x:v>
      </x:c>
      <x:c r="T84" s="76" t="n">
        <x:f>IFERROR(S84/K84,0)</x:f>
        <x:v>0.09877854487519915</x:v>
      </x:c>
      <x:c r="U84" s="76" t="n">
        <x:f>IFERROR(P84/K84,0)</x:f>
        <x:v>0.014073287307488051</x:v>
      </x:c>
      <x:c r="V84" s="77" t="n">
        <x:f>IFERROR(R84/Q84,0)</x:f>
        <x:v>0</x:v>
      </x:c>
      <x:c r="W84" s="78" t="str">
        <x:f>IF(T84&gt;=0.08,"High",IF(T84&gt;=0.04,"Medium","Low"))</x:f>
        <x:v>High</x:v>
      </x:c>
    </x:row>
    <x:row r="85">
      <x:c r="A85" s="71" t="str">
        <x:v>P1084</x:v>
      </x:c>
      <x:c r="B85" s="72" t="n">
        <x:v>46031</x:v>
      </x:c>
      <x:c r="C85" s="73" t="str">
        <x:v>YouTube</x:v>
      </x:c>
      <x:c r="D85" s="73" t="str">
        <x:v>Carousel</x:v>
      </x:c>
      <x:c r="E85" s="73" t="str">
        <x:v>Behind The Scene</x:v>
      </x:c>
      <x:c r="F85" s="73" t="str">
        <x:v>Community</x:v>
      </x:c>
      <x:c r="G85" s="73" t="str">
        <x:v>Published</x:v>
      </x:c>
      <x:c r="H85" s="73" t="n">
        <x:v>15</x:v>
      </x:c>
      <x:c r="I85" s="73" t="str">
        <x:v>Behind The Scene Carousel #84</x:v>
      </x:c>
      <x:c r="J85" s="74" t="n">
        <x:v>9109</x:v>
      </x:c>
      <x:c r="K85" s="74" t="n">
        <x:v>4773</x:v>
      </x:c>
      <x:c r="L85" s="74" t="n">
        <x:v>327</x:v>
      </x:c>
      <x:c r="M85" s="74" t="n">
        <x:v>46</x:v>
      </x:c>
      <x:c r="N85" s="74" t="n">
        <x:v>22</x:v>
      </x:c>
      <x:c r="O85" s="74" t="n">
        <x:v>82</x:v>
      </x:c>
      <x:c r="P85" s="74" t="n">
        <x:v>39</x:v>
      </x:c>
      <x:c r="Q85" s="75" t="n">
        <x:v>152000</x:v>
      </x:c>
      <x:c r="R85" s="75" t="n">
        <x:v>295000</x:v>
      </x:c>
      <x:c r="S85" s="74" t="n">
        <x:f>L85+M85+N85+O85</x:f>
        <x:v>477</x:v>
      </x:c>
      <x:c r="T85" s="76" t="n">
        <x:f>IFERROR(S85/K85,0)</x:f>
        <x:v>0.09993714644877436</x:v>
      </x:c>
      <x:c r="U85" s="76" t="n">
        <x:f>IFERROR(P85/K85,0)</x:f>
        <x:v>0.008170961659333752</x:v>
      </x:c>
      <x:c r="V85" s="77" t="n">
        <x:f>IFERROR(R85/Q85,0)</x:f>
        <x:v>1.9407894736842106</x:v>
      </x:c>
      <x:c r="W85" s="78" t="str">
        <x:f>IF(T85&gt;=0.08,"High",IF(T85&gt;=0.04,"Medium","Low"))</x:f>
        <x:v>High</x:v>
      </x:c>
    </x:row>
    <x:row r="86">
      <x:c r="A86" s="71" t="str">
        <x:v>P1085</x:v>
      </x:c>
      <x:c r="B86" s="72" t="n">
        <x:v>46089</x:v>
      </x:c>
      <x:c r="C86" s="73" t="str">
        <x:v>TikTok</x:v>
      </x:c>
      <x:c r="D86" s="73" t="str">
        <x:v>Short Video</x:v>
      </x:c>
      <x:c r="E86" s="73" t="str">
        <x:v>Promo</x:v>
      </x:c>
      <x:c r="F86" s="73" t="str">
        <x:v>Traffic</x:v>
      </x:c>
      <x:c r="G86" s="73" t="str">
        <x:v>Published</x:v>
      </x:c>
      <x:c r="H86" s="73" t="n">
        <x:v>10</x:v>
      </x:c>
      <x:c r="I86" s="73" t="str">
        <x:v>Promo Short Video #85</x:v>
      </x:c>
      <x:c r="J86" s="74" t="n">
        <x:v>20780</x:v>
      </x:c>
      <x:c r="K86" s="74" t="n">
        <x:v>2139</x:v>
      </x:c>
      <x:c r="L86" s="74" t="n">
        <x:v>99</x:v>
      </x:c>
      <x:c r="M86" s="74" t="n">
        <x:v>21</x:v>
      </x:c>
      <x:c r="N86" s="74" t="n">
        <x:v>3</x:v>
      </x:c>
      <x:c r="O86" s="74" t="n">
        <x:v>40</x:v>
      </x:c>
      <x:c r="P86" s="74" t="n">
        <x:v>56</x:v>
      </x:c>
      <x:c r="Q86" s="75" t="n">
        <x:v>0</x:v>
      </x:c>
      <x:c r="R86" s="75" t="n">
        <x:v>309000</x:v>
      </x:c>
      <x:c r="S86" s="74" t="n">
        <x:f>L86+M86+N86+O86</x:f>
        <x:v>163</x:v>
      </x:c>
      <x:c r="T86" s="76" t="n">
        <x:f>IFERROR(S86/K86,0)</x:f>
        <x:v>0.07620383356708742</x:v>
      </x:c>
      <x:c r="U86" s="76" t="n">
        <x:f>IFERROR(P86/K86,0)</x:f>
        <x:v>0.026180458158017766</x:v>
      </x:c>
      <x:c r="V86" s="77" t="n">
        <x:f>IFERROR(R86/Q86,0)</x:f>
        <x:v>0</x:v>
      </x:c>
      <x:c r="W86" s="78" t="str">
        <x:f>IF(T86&gt;=0.08,"High",IF(T86&gt;=0.04,"Medium","Low"))</x:f>
        <x:v>Medium</x:v>
      </x:c>
    </x:row>
    <x:row r="87">
      <x:c r="A87" s="71" t="str">
        <x:v>P1086</x:v>
      </x:c>
      <x:c r="B87" s="72" t="n">
        <x:v>46060</x:v>
      </x:c>
      <x:c r="C87" s="73" t="str">
        <x:v>Instagram</x:v>
      </x:c>
      <x:c r="D87" s="73" t="str">
        <x:v>Short Video</x:v>
      </x:c>
      <x:c r="E87" s="73" t="str">
        <x:v>Behind The Scene</x:v>
      </x:c>
      <x:c r="F87" s="73" t="str">
        <x:v>Retention</x:v>
      </x:c>
      <x:c r="G87" s="73" t="str">
        <x:v>Published</x:v>
      </x:c>
      <x:c r="H87" s="73" t="n">
        <x:v>13</x:v>
      </x:c>
      <x:c r="I87" s="73" t="str">
        <x:v>Behind The Scene Short Video #86</x:v>
      </x:c>
      <x:c r="J87" s="74" t="n">
        <x:v>15782</x:v>
      </x:c>
      <x:c r="K87" s="74" t="n">
        <x:v>5988</x:v>
      </x:c>
      <x:c r="L87" s="74" t="n">
        <x:v>453</x:v>
      </x:c>
      <x:c r="M87" s="74" t="n">
        <x:v>35</x:v>
      </x:c>
      <x:c r="N87" s="74" t="n">
        <x:v>18</x:v>
      </x:c>
      <x:c r="O87" s="74" t="n">
        <x:v>36</x:v>
      </x:c>
      <x:c r="P87" s="74" t="n">
        <x:v>181</x:v>
      </x:c>
      <x:c r="Q87" s="75" t="n">
        <x:v>144000</x:v>
      </x:c>
      <x:c r="R87" s="75" t="n">
        <x:v>814000</x:v>
      </x:c>
      <x:c r="S87" s="74" t="n">
        <x:f>L87+M87+N87+O87</x:f>
        <x:v>542</x:v>
      </x:c>
      <x:c r="T87" s="76" t="n">
        <x:f>IFERROR(S87/K87,0)</x:f>
        <x:v>0.09051436205744823</x:v>
      </x:c>
      <x:c r="U87" s="76" t="n">
        <x:f>IFERROR(P87/K87,0)</x:f>
        <x:v>0.030227120908483635</x:v>
      </x:c>
      <x:c r="V87" s="77" t="n">
        <x:f>IFERROR(R87/Q87,0)</x:f>
        <x:v>5.652777777777778</x:v>
      </x:c>
      <x:c r="W87" s="78" t="str">
        <x:f>IF(T87&gt;=0.08,"High",IF(T87&gt;=0.04,"Medium","Low"))</x:f>
        <x:v>High</x:v>
      </x:c>
    </x:row>
    <x:row r="88">
      <x:c r="A88" s="71" t="str">
        <x:v>P1087</x:v>
      </x:c>
      <x:c r="B88" s="72" t="n">
        <x:v>46040</x:v>
      </x:c>
      <x:c r="C88" s="73" t="str">
        <x:v>Instagram</x:v>
      </x:c>
      <x:c r="D88" s="73" t="str">
        <x:v>Live</x:v>
      </x:c>
      <x:c r="E88" s="73" t="str">
        <x:v>Testimonial</x:v>
      </x:c>
      <x:c r="F88" s="73" t="str">
        <x:v>Launch</x:v>
      </x:c>
      <x:c r="G88" s="73" t="str">
        <x:v>Published</x:v>
      </x:c>
      <x:c r="H88" s="73" t="n">
        <x:v>10</x:v>
      </x:c>
      <x:c r="I88" s="73" t="str">
        <x:v>Testimonial Live #87</x:v>
      </x:c>
      <x:c r="J88" s="74" t="n">
        <x:v>16606</x:v>
      </x:c>
      <x:c r="K88" s="74" t="n">
        <x:v>3665</x:v>
      </x:c>
      <x:c r="L88" s="74" t="n">
        <x:v>248</x:v>
      </x:c>
      <x:c r="M88" s="74" t="n">
        <x:v>21</x:v>
      </x:c>
      <x:c r="N88" s="74" t="n">
        <x:v>55</x:v>
      </x:c>
      <x:c r="O88" s="74" t="n">
        <x:v>55</x:v>
      </x:c>
      <x:c r="P88" s="74" t="n">
        <x:v>132</x:v>
      </x:c>
      <x:c r="Q88" s="75" t="n">
        <x:v>0</x:v>
      </x:c>
      <x:c r="R88" s="75" t="n">
        <x:v>368000</x:v>
      </x:c>
      <x:c r="S88" s="74" t="n">
        <x:f>L88+M88+N88+O88</x:f>
        <x:v>379</x:v>
      </x:c>
      <x:c r="T88" s="76" t="n">
        <x:f>IFERROR(S88/K88,0)</x:f>
        <x:v>0.1034106412005457</x:v>
      </x:c>
      <x:c r="U88" s="76" t="n">
        <x:f>IFERROR(P88/K88,0)</x:f>
        <x:v>0.03601637107776262</x:v>
      </x:c>
      <x:c r="V88" s="77" t="n">
        <x:f>IFERROR(R88/Q88,0)</x:f>
        <x:v>0</x:v>
      </x:c>
      <x:c r="W88" s="78" t="str">
        <x:f>IF(T88&gt;=0.08,"High",IF(T88&gt;=0.04,"Medium","Low"))</x:f>
        <x:v>High</x:v>
      </x:c>
    </x:row>
    <x:row r="89">
      <x:c r="A89" s="71" t="str">
        <x:v>P1088</x:v>
      </x:c>
      <x:c r="B89" s="72" t="n">
        <x:v>46074</x:v>
      </x:c>
      <x:c r="C89" s="73" t="str">
        <x:v>Instagram</x:v>
      </x:c>
      <x:c r="D89" s="73" t="str">
        <x:v>Reels</x:v>
      </x:c>
      <x:c r="E89" s="73" t="str">
        <x:v>Tips &amp; Tricks</x:v>
      </x:c>
      <x:c r="F89" s="73" t="str">
        <x:v>Brand Awareness</x:v>
      </x:c>
      <x:c r="G89" s="73" t="str">
        <x:v>Published</x:v>
      </x:c>
      <x:c r="H89" s="73" t="n">
        <x:v>18</x:v>
      </x:c>
      <x:c r="I89" s="73" t="str">
        <x:v>Tips &amp; Tricks Reels #88</x:v>
      </x:c>
      <x:c r="J89" s="74" t="n">
        <x:v>14683</x:v>
      </x:c>
      <x:c r="K89" s="74" t="n">
        <x:v>731</x:v>
      </x:c>
      <x:c r="L89" s="74" t="n">
        <x:v>49</x:v>
      </x:c>
      <x:c r="M89" s="74" t="n">
        <x:v>8</x:v>
      </x:c>
      <x:c r="N89" s="74" t="n">
        <x:v>5</x:v>
      </x:c>
      <x:c r="O89" s="74" t="n">
        <x:v>3</x:v>
      </x:c>
      <x:c r="P89" s="74" t="n">
        <x:v>27</x:v>
      </x:c>
      <x:c r="Q89" s="75" t="n">
        <x:v>0</x:v>
      </x:c>
      <x:c r="R89" s="75" t="n">
        <x:v>77000</x:v>
      </x:c>
      <x:c r="S89" s="74" t="n">
        <x:f>L89+M89+N89+O89</x:f>
        <x:v>65</x:v>
      </x:c>
      <x:c r="T89" s="76" t="n">
        <x:f>IFERROR(S89/K89,0)</x:f>
        <x:v>0.08891928864569083</x:v>
      </x:c>
      <x:c r="U89" s="76" t="n">
        <x:f>IFERROR(P89/K89,0)</x:f>
        <x:v>0.036935704514363885</x:v>
      </x:c>
      <x:c r="V89" s="77" t="n">
        <x:f>IFERROR(R89/Q89,0)</x:f>
        <x:v>0</x:v>
      </x:c>
      <x:c r="W89" s="78" t="str">
        <x:f>IF(T89&gt;=0.08,"High",IF(T89&gt;=0.04,"Medium","Low"))</x:f>
        <x:v>High</x:v>
      </x:c>
    </x:row>
    <x:row r="90">
      <x:c r="A90" s="71" t="str">
        <x:v>P1089</x:v>
      </x:c>
      <x:c r="B90" s="72" t="n">
        <x:v>46160</x:v>
      </x:c>
      <x:c r="C90" s="73" t="str">
        <x:v>TikTok</x:v>
      </x:c>
      <x:c r="D90" s="73" t="str">
        <x:v>Live</x:v>
      </x:c>
      <x:c r="E90" s="73" t="str">
        <x:v>Testimonial</x:v>
      </x:c>
      <x:c r="F90" s="73" t="str">
        <x:v>Traffic</x:v>
      </x:c>
      <x:c r="G90" s="73" t="str">
        <x:v>Published</x:v>
      </x:c>
      <x:c r="H90" s="73" t="n">
        <x:v>9</x:v>
      </x:c>
      <x:c r="I90" s="73" t="str">
        <x:v>Testimonial Live #89</x:v>
      </x:c>
      <x:c r="J90" s="74" t="n">
        <x:v>21091</x:v>
      </x:c>
      <x:c r="K90" s="74" t="n">
        <x:v>8496</x:v>
      </x:c>
      <x:c r="L90" s="74" t="n">
        <x:v>665</x:v>
      </x:c>
      <x:c r="M90" s="74" t="n">
        <x:v>89</x:v>
      </x:c>
      <x:c r="N90" s="74" t="n">
        <x:v>120</x:v>
      </x:c>
      <x:c r="O90" s="74" t="n">
        <x:v>135</x:v>
      </x:c>
      <x:c r="P90" s="74" t="n">
        <x:v>346</x:v>
      </x:c>
      <x:c r="Q90" s="75" t="n">
        <x:v>0</x:v>
      </x:c>
      <x:c r="R90" s="75" t="n">
        <x:v>1415000</x:v>
      </x:c>
      <x:c r="S90" s="74" t="n">
        <x:f>L90+M90+N90+O90</x:f>
        <x:v>1009</x:v>
      </x:c>
      <x:c r="T90" s="76" t="n">
        <x:f>IFERROR(S90/K90,0)</x:f>
        <x:v>0.1187617702448211</x:v>
      </x:c>
      <x:c r="U90" s="76" t="n">
        <x:f>IFERROR(P90/K90,0)</x:f>
        <x:v>0.040725047080979286</x:v>
      </x:c>
      <x:c r="V90" s="77" t="n">
        <x:f>IFERROR(R90/Q90,0)</x:f>
        <x:v>0</x:v>
      </x:c>
      <x:c r="W90" s="78" t="str">
        <x:f>IF(T90&gt;=0.08,"High",IF(T90&gt;=0.04,"Medium","Low"))</x:f>
        <x:v>High</x:v>
      </x:c>
    </x:row>
    <x:row r="91">
      <x:c r="A91" s="71" t="str">
        <x:v>P1090</x:v>
      </x:c>
      <x:c r="B91" s="72" t="n">
        <x:v>46128</x:v>
      </x:c>
      <x:c r="C91" s="73" t="str">
        <x:v>Instagram</x:v>
      </x:c>
      <x:c r="D91" s="73" t="str">
        <x:v>Photo</x:v>
      </x:c>
      <x:c r="E91" s="73" t="str">
        <x:v>Promo</x:v>
      </x:c>
      <x:c r="F91" s="73" t="str">
        <x:v>Retention</x:v>
      </x:c>
      <x:c r="G91" s="73" t="str">
        <x:v>Published</x:v>
      </x:c>
      <x:c r="H91" s="73" t="n">
        <x:v>12</x:v>
      </x:c>
      <x:c r="I91" s="73" t="str">
        <x:v>Promo Photo #90</x:v>
      </x:c>
      <x:c r="J91" s="74" t="n">
        <x:v>14512</x:v>
      </x:c>
      <x:c r="K91" s="74" t="n">
        <x:v>4176</x:v>
      </x:c>
      <x:c r="L91" s="74" t="n">
        <x:v>80</x:v>
      </x:c>
      <x:c r="M91" s="74" t="n">
        <x:v>32</x:v>
      </x:c>
      <x:c r="N91" s="74" t="n">
        <x:v>34</x:v>
      </x:c>
      <x:c r="O91" s="74" t="n">
        <x:v>19</x:v>
      </x:c>
      <x:c r="P91" s="74" t="n">
        <x:v>45</x:v>
      </x:c>
      <x:c r="Q91" s="75" t="n">
        <x:v>0</x:v>
      </x:c>
      <x:c r="R91" s="75" t="n">
        <x:v>224000</x:v>
      </x:c>
      <x:c r="S91" s="74" t="n">
        <x:f>L91+M91+N91+O91</x:f>
        <x:v>165</x:v>
      </x:c>
      <x:c r="T91" s="76" t="n">
        <x:f>IFERROR(S91/K91,0)</x:f>
        <x:v>0.039511494252873564</x:v>
      </x:c>
      <x:c r="U91" s="76" t="n">
        <x:f>IFERROR(P91/K91,0)</x:f>
        <x:v>0.010775862068965518</x:v>
      </x:c>
      <x:c r="V91" s="77" t="n">
        <x:f>IFERROR(R91/Q91,0)</x:f>
        <x:v>0</x:v>
      </x:c>
      <x:c r="W91" s="78" t="str">
        <x:f>IF(T91&gt;=0.08,"High",IF(T91&gt;=0.04,"Medium","Low"))</x:f>
        <x:v>Low</x:v>
      </x:c>
    </x:row>
    <x:row r="92">
      <x:c r="A92" s="71" t="str">
        <x:v>P1091</x:v>
      </x:c>
      <x:c r="B92" s="72" t="n">
        <x:v>46076</x:v>
      </x:c>
      <x:c r="C92" s="73" t="str">
        <x:v>Instagram</x:v>
      </x:c>
      <x:c r="D92" s="73" t="str">
        <x:v>Live</x:v>
      </x:c>
      <x:c r="E92" s="73" t="str">
        <x:v>Tips &amp; Tricks</x:v>
      </x:c>
      <x:c r="F92" s="73" t="str">
        <x:v>Community</x:v>
      </x:c>
      <x:c r="G92" s="73" t="str">
        <x:v>Published</x:v>
      </x:c>
      <x:c r="H92" s="73" t="n">
        <x:v>20</x:v>
      </x:c>
      <x:c r="I92" s="73" t="str">
        <x:v>Tips &amp; Tricks Live #91</x:v>
      </x:c>
      <x:c r="J92" s="74" t="n">
        <x:v>16384</x:v>
      </x:c>
      <x:c r="K92" s="74" t="n">
        <x:v>3911</x:v>
      </x:c>
      <x:c r="L92" s="74" t="n">
        <x:v>202</x:v>
      </x:c>
      <x:c r="M92" s="74" t="n">
        <x:v>16</x:v>
      </x:c>
      <x:c r="N92" s="74" t="n">
        <x:v>21</x:v>
      </x:c>
      <x:c r="O92" s="74" t="n">
        <x:v>35</x:v>
      </x:c>
      <x:c r="P92" s="74" t="n">
        <x:v>112</x:v>
      </x:c>
      <x:c r="Q92" s="75" t="n">
        <x:v>0</x:v>
      </x:c>
      <x:c r="R92" s="75" t="n">
        <x:v>153000</x:v>
      </x:c>
      <x:c r="S92" s="74" t="n">
        <x:f>L92+M92+N92+O92</x:f>
        <x:v>274</x:v>
      </x:c>
      <x:c r="T92" s="76" t="n">
        <x:f>IFERROR(S92/K92,0)</x:f>
        <x:v>0.07005880848887752</x:v>
      </x:c>
      <x:c r="U92" s="76" t="n">
        <x:f>IFERROR(P92/K92,0)</x:f>
        <x:v>0.028637177192533878</x:v>
      </x:c>
      <x:c r="V92" s="77" t="n">
        <x:f>IFERROR(R92/Q92,0)</x:f>
        <x:v>0</x:v>
      </x:c>
      <x:c r="W92" s="78" t="str">
        <x:f>IF(T92&gt;=0.08,"High",IF(T92&gt;=0.04,"Medium","Low"))</x:f>
        <x:v>Medium</x:v>
      </x:c>
    </x:row>
    <x:row r="93">
      <x:c r="A93" s="71" t="str">
        <x:v>P1092</x:v>
      </x:c>
      <x:c r="B93" s="72" t="n">
        <x:v>46150</x:v>
      </x:c>
      <x:c r="C93" s="73" t="str">
        <x:v>TikTok</x:v>
      </x:c>
      <x:c r="D93" s="73" t="str">
        <x:v>Story</x:v>
      </x:c>
      <x:c r="E93" s="73" t="str">
        <x:v>Education</x:v>
      </x:c>
      <x:c r="F93" s="73" t="str">
        <x:v>Brand Awareness</x:v>
      </x:c>
      <x:c r="G93" s="73" t="str">
        <x:v>Published</x:v>
      </x:c>
      <x:c r="H93" s="73" t="n">
        <x:v>13</x:v>
      </x:c>
      <x:c r="I93" s="73" t="str">
        <x:v>Education Story #92</x:v>
      </x:c>
      <x:c r="J93" s="74" t="n">
        <x:v>22215</x:v>
      </x:c>
      <x:c r="K93" s="74" t="n">
        <x:v>10168</x:v>
      </x:c>
      <x:c r="L93" s="74" t="n">
        <x:v>131</x:v>
      </x:c>
      <x:c r="M93" s="74" t="n">
        <x:v>57</x:v>
      </x:c>
      <x:c r="N93" s="74" t="n">
        <x:v>72</x:v>
      </x:c>
      <x:c r="O93" s="74" t="n">
        <x:v>40</x:v>
      </x:c>
      <x:c r="P93" s="74" t="n">
        <x:v>303</x:v>
      </x:c>
      <x:c r="Q93" s="75" t="n">
        <x:v>19000</x:v>
      </x:c>
      <x:c r="R93" s="75" t="n">
        <x:v>1157000</x:v>
      </x:c>
      <x:c r="S93" s="74" t="n">
        <x:f>L93+M93+N93+O93</x:f>
        <x:v>300</x:v>
      </x:c>
      <x:c r="T93" s="76" t="n">
        <x:f>IFERROR(S93/K93,0)</x:f>
        <x:v>0.029504327301337528</x:v>
      </x:c>
      <x:c r="U93" s="76" t="n">
        <x:f>IFERROR(P93/K93,0)</x:f>
        <x:v>0.029799370574350906</x:v>
      </x:c>
      <x:c r="V93" s="77" t="n">
        <x:f>IFERROR(R93/Q93,0)</x:f>
        <x:v>60.89473684210526</x:v>
      </x:c>
      <x:c r="W93" s="78" t="str">
        <x:f>IF(T93&gt;=0.08,"High",IF(T93&gt;=0.04,"Medium","Low"))</x:f>
        <x:v>Low</x:v>
      </x:c>
    </x:row>
    <x:row r="94">
      <x:c r="A94" s="71" t="str">
        <x:v>P1093</x:v>
      </x:c>
      <x:c r="B94" s="72" t="n">
        <x:v>46076</x:v>
      </x:c>
      <x:c r="C94" s="73" t="str">
        <x:v>Facebook</x:v>
      </x:c>
      <x:c r="D94" s="73" t="str">
        <x:v>Story</x:v>
      </x:c>
      <x:c r="E94" s="73" t="str">
        <x:v>Testimonial</x:v>
      </x:c>
      <x:c r="F94" s="73" t="str">
        <x:v>Community</x:v>
      </x:c>
      <x:c r="G94" s="73" t="str">
        <x:v>Published</x:v>
      </x:c>
      <x:c r="H94" s="73" t="n">
        <x:v>18</x:v>
      </x:c>
      <x:c r="I94" s="73" t="str">
        <x:v>Testimonial Story #93</x:v>
      </x:c>
      <x:c r="J94" s="74" t="n">
        <x:v>6220</x:v>
      </x:c>
      <x:c r="K94" s="74" t="n">
        <x:v>3546</x:v>
      </x:c>
      <x:c r="L94" s="74" t="n">
        <x:v>42</x:v>
      </x:c>
      <x:c r="M94" s="74" t="n">
        <x:v>19</x:v>
      </x:c>
      <x:c r="N94" s="74" t="n">
        <x:v>31</x:v>
      </x:c>
      <x:c r="O94" s="74" t="n">
        <x:v>39</x:v>
      </x:c>
      <x:c r="P94" s="74" t="n">
        <x:v>78</x:v>
      </x:c>
      <x:c r="Q94" s="75" t="n">
        <x:v>105000</x:v>
      </x:c>
      <x:c r="R94" s="75" t="n">
        <x:v>330000</x:v>
      </x:c>
      <x:c r="S94" s="74" t="n">
        <x:f>L94+M94+N94+O94</x:f>
        <x:v>131</x:v>
      </x:c>
      <x:c r="T94" s="76" t="n">
        <x:f>IFERROR(S94/K94,0)</x:f>
        <x:v>0.03694303440496334</x:v>
      </x:c>
      <x:c r="U94" s="76" t="n">
        <x:f>IFERROR(P94/K94,0)</x:f>
        <x:v>0.021996615905245348</x:v>
      </x:c>
      <x:c r="V94" s="77" t="n">
        <x:f>IFERROR(R94/Q94,0)</x:f>
        <x:v>3.142857142857143</x:v>
      </x:c>
      <x:c r="W94" s="78" t="str">
        <x:f>IF(T94&gt;=0.08,"High",IF(T94&gt;=0.04,"Medium","Low"))</x:f>
        <x:v>Low</x:v>
      </x:c>
    </x:row>
    <x:row r="95">
      <x:c r="A95" s="71" t="str">
        <x:v>P1094</x:v>
      </x:c>
      <x:c r="B95" s="72" t="n">
        <x:v>46054</x:v>
      </x:c>
      <x:c r="C95" s="73" t="str">
        <x:v>YouTube</x:v>
      </x:c>
      <x:c r="D95" s="73" t="str">
        <x:v>Live</x:v>
      </x:c>
      <x:c r="E95" s="73" t="str">
        <x:v>Behind The Scene</x:v>
      </x:c>
      <x:c r="F95" s="73" t="str">
        <x:v>Traffic</x:v>
      </x:c>
      <x:c r="G95" s="73" t="str">
        <x:v>Published</x:v>
      </x:c>
      <x:c r="H95" s="73" t="n">
        <x:v>21</x:v>
      </x:c>
      <x:c r="I95" s="73" t="str">
        <x:v>Behind The Scene Live #94</x:v>
      </x:c>
      <x:c r="J95" s="74" t="n">
        <x:v>8281</x:v>
      </x:c>
      <x:c r="K95" s="74" t="n">
        <x:v>1722</x:v>
      </x:c>
      <x:c r="L95" s="74" t="n">
        <x:v>99</x:v>
      </x:c>
      <x:c r="M95" s="74" t="n">
        <x:v>20</x:v>
      </x:c>
      <x:c r="N95" s="74" t="n">
        <x:v>6</x:v>
      </x:c>
      <x:c r="O95" s="74" t="n">
        <x:v>26</x:v>
      </x:c>
      <x:c r="P95" s="74" t="n">
        <x:v>86</x:v>
      </x:c>
      <x:c r="Q95" s="75" t="n">
        <x:v>0</x:v>
      </x:c>
      <x:c r="R95" s="75" t="n">
        <x:v>354000</x:v>
      </x:c>
      <x:c r="S95" s="74" t="n">
        <x:f>L95+M95+N95+O95</x:f>
        <x:v>151</x:v>
      </x:c>
      <x:c r="T95" s="76" t="n">
        <x:f>IFERROR(S95/K95,0)</x:f>
        <x:v>0.08768873403019745</x:v>
      </x:c>
      <x:c r="U95" s="76" t="n">
        <x:f>IFERROR(P95/K95,0)</x:f>
        <x:v>0.04994192799070848</x:v>
      </x:c>
      <x:c r="V95" s="77" t="n">
        <x:f>IFERROR(R95/Q95,0)</x:f>
        <x:v>0</x:v>
      </x:c>
      <x:c r="W95" s="78" t="str">
        <x:f>IF(T95&gt;=0.08,"High",IF(T95&gt;=0.04,"Medium","Low"))</x:f>
        <x:v>High</x:v>
      </x:c>
    </x:row>
    <x:row r="96">
      <x:c r="A96" s="71" t="str">
        <x:v>P1095</x:v>
      </x:c>
      <x:c r="B96" s="72" t="n">
        <x:v>46036</x:v>
      </x:c>
      <x:c r="C96" s="73" t="str">
        <x:v>Instagram</x:v>
      </x:c>
      <x:c r="D96" s="73" t="str">
        <x:v>Photo</x:v>
      </x:c>
      <x:c r="E96" s="73" t="str">
        <x:v>Behind The Scene</x:v>
      </x:c>
      <x:c r="F96" s="73" t="str">
        <x:v>Brand Awareness</x:v>
      </x:c>
      <x:c r="G96" s="73" t="str">
        <x:v>Published</x:v>
      </x:c>
      <x:c r="H96" s="73" t="n">
        <x:v>9</x:v>
      </x:c>
      <x:c r="I96" s="73" t="str">
        <x:v>Behind The Scene Photo #95</x:v>
      </x:c>
      <x:c r="J96" s="74" t="n">
        <x:v>15872</x:v>
      </x:c>
      <x:c r="K96" s="74" t="n">
        <x:v>882</x:v>
      </x:c>
      <x:c r="L96" s="74" t="n">
        <x:v>32</x:v>
      </x:c>
      <x:c r="M96" s="74" t="n">
        <x:v>7</x:v>
      </x:c>
      <x:c r="N96" s="74" t="n">
        <x:v>12</x:v>
      </x:c>
      <x:c r="O96" s="74" t="n">
        <x:v>2</x:v>
      </x:c>
      <x:c r="P96" s="74" t="n">
        <x:v>19</x:v>
      </x:c>
      <x:c r="Q96" s="75" t="n">
        <x:v>21000</x:v>
      </x:c>
      <x:c r="R96" s="75" t="n">
        <x:v>69000</x:v>
      </x:c>
      <x:c r="S96" s="74" t="n">
        <x:f>L96+M96+N96+O96</x:f>
        <x:v>53</x:v>
      </x:c>
      <x:c r="T96" s="76" t="n">
        <x:f>IFERROR(S96/K96,0)</x:f>
        <x:v>0.060090702947845805</x:v>
      </x:c>
      <x:c r="U96" s="76" t="n">
        <x:f>IFERROR(P96/K96,0)</x:f>
        <x:v>0.021541950113378686</x:v>
      </x:c>
      <x:c r="V96" s="77" t="n">
        <x:f>IFERROR(R96/Q96,0)</x:f>
        <x:v>3.2857142857142856</x:v>
      </x:c>
      <x:c r="W96" s="78" t="str">
        <x:f>IF(T96&gt;=0.08,"High",IF(T96&gt;=0.04,"Medium","Low"))</x:f>
        <x:v>Medium</x:v>
      </x:c>
    </x:row>
    <x:row r="97">
      <x:c r="A97" s="71" t="str">
        <x:v>P1096</x:v>
      </x:c>
      <x:c r="B97" s="72" t="n">
        <x:v>46133</x:v>
      </x:c>
      <x:c r="C97" s="73" t="str">
        <x:v>YouTube</x:v>
      </x:c>
      <x:c r="D97" s="73" t="str">
        <x:v>Live</x:v>
      </x:c>
      <x:c r="E97" s="73" t="str">
        <x:v>Education</x:v>
      </x:c>
      <x:c r="F97" s="73" t="str">
        <x:v>Launch</x:v>
      </x:c>
      <x:c r="G97" s="73" t="str">
        <x:v>Published</x:v>
      </x:c>
      <x:c r="H97" s="73" t="n">
        <x:v>10</x:v>
      </x:c>
      <x:c r="I97" s="73" t="str">
        <x:v>Education Live #96</x:v>
      </x:c>
      <x:c r="J97" s="74" t="n">
        <x:v>9140</x:v>
      </x:c>
      <x:c r="K97" s="74" t="n">
        <x:v>4100</x:v>
      </x:c>
      <x:c r="L97" s="74" t="n">
        <x:v>184</x:v>
      </x:c>
      <x:c r="M97" s="74" t="n">
        <x:v>50</x:v>
      </x:c>
      <x:c r="N97" s="74" t="n">
        <x:v>77</x:v>
      </x:c>
      <x:c r="O97" s="74" t="n">
        <x:v>86</x:v>
      </x:c>
      <x:c r="P97" s="74" t="n">
        <x:v>16</x:v>
      </x:c>
      <x:c r="Q97" s="75" t="n">
        <x:v>0</x:v>
      </x:c>
      <x:c r="R97" s="75" t="n">
        <x:v>20000</x:v>
      </x:c>
      <x:c r="S97" s="74" t="n">
        <x:f>L97+M97+N97+O97</x:f>
        <x:v>397</x:v>
      </x:c>
      <x:c r="T97" s="76" t="n">
        <x:f>IFERROR(S97/K97,0)</x:f>
        <x:v>0.09682926829268293</x:v>
      </x:c>
      <x:c r="U97" s="76" t="n">
        <x:f>IFERROR(P97/K97,0)</x:f>
        <x:v>0.003902439024390244</x:v>
      </x:c>
      <x:c r="V97" s="77" t="n">
        <x:f>IFERROR(R97/Q97,0)</x:f>
        <x:v>0</x:v>
      </x:c>
      <x:c r="W97" s="78" t="str">
        <x:f>IF(T97&gt;=0.08,"High",IF(T97&gt;=0.04,"Medium","Low"))</x:f>
        <x:v>High</x:v>
      </x:c>
    </x:row>
    <x:row r="98">
      <x:c r="A98" s="71" t="str">
        <x:v>P1097</x:v>
      </x:c>
      <x:c r="B98" s="72" t="n">
        <x:v>46033</x:v>
      </x:c>
      <x:c r="C98" s="73" t="str">
        <x:v>TikTok</x:v>
      </x:c>
      <x:c r="D98" s="73" t="str">
        <x:v>Short Video</x:v>
      </x:c>
      <x:c r="E98" s="73" t="str">
        <x:v>Behind The Scene</x:v>
      </x:c>
      <x:c r="F98" s="73" t="str">
        <x:v>Community</x:v>
      </x:c>
      <x:c r="G98" s="73" t="str">
        <x:v>Published</x:v>
      </x:c>
      <x:c r="H98" s="73" t="n">
        <x:v>13</x:v>
      </x:c>
      <x:c r="I98" s="73" t="str">
        <x:v>Behind The Scene Short Video #97</x:v>
      </x:c>
      <x:c r="J98" s="74" t="n">
        <x:v>22558</x:v>
      </x:c>
      <x:c r="K98" s="74" t="n">
        <x:v>7365</x:v>
      </x:c>
      <x:c r="L98" s="74" t="n">
        <x:v>626</x:v>
      </x:c>
      <x:c r="M98" s="74" t="n">
        <x:v>73</x:v>
      </x:c>
      <x:c r="N98" s="74" t="n">
        <x:v>121</x:v>
      </x:c>
      <x:c r="O98" s="74" t="n">
        <x:v>155</x:v>
      </x:c>
      <x:c r="P98" s="74" t="n">
        <x:v>234</x:v>
      </x:c>
      <x:c r="Q98" s="75" t="n">
        <x:v>172000</x:v>
      </x:c>
      <x:c r="R98" s="75" t="n">
        <x:v>1317000</x:v>
      </x:c>
      <x:c r="S98" s="74" t="n">
        <x:f>L98+M98+N98+O98</x:f>
        <x:v>975</x:v>
      </x:c>
      <x:c r="T98" s="76" t="n">
        <x:f>IFERROR(S98/K98,0)</x:f>
        <x:v>0.13238289205702647</x:v>
      </x:c>
      <x:c r="U98" s="76" t="n">
        <x:f>IFERROR(P98/K98,0)</x:f>
        <x:v>0.03177189409368635</x:v>
      </x:c>
      <x:c r="V98" s="77" t="n">
        <x:f>IFERROR(R98/Q98,0)</x:f>
        <x:v>7.656976744186046</x:v>
      </x:c>
      <x:c r="W98" s="78" t="str">
        <x:f>IF(T98&gt;=0.08,"High",IF(T98&gt;=0.04,"Medium","Low"))</x:f>
        <x:v>High</x:v>
      </x:c>
    </x:row>
    <x:row r="99">
      <x:c r="A99" s="71" t="str">
        <x:v>P1098</x:v>
      </x:c>
      <x:c r="B99" s="72" t="n">
        <x:v>46150</x:v>
      </x:c>
      <x:c r="C99" s="73" t="str">
        <x:v>Instagram</x:v>
      </x:c>
      <x:c r="D99" s="73" t="str">
        <x:v>Photo</x:v>
      </x:c>
      <x:c r="E99" s="73" t="str">
        <x:v>Testimonial</x:v>
      </x:c>
      <x:c r="F99" s="73" t="str">
        <x:v>Community</x:v>
      </x:c>
      <x:c r="G99" s="73" t="str">
        <x:v>Scheduled</x:v>
      </x:c>
      <x:c r="H99" s="73" t="n">
        <x:v>9</x:v>
      </x:c>
      <x:c r="I99" s="73" t="str">
        <x:v>Testimonial Photo #98</x:v>
      </x:c>
      <x:c r="J99" s="74" t="n">
        <x:v>16305</x:v>
      </x:c>
      <x:c r="K99" s="74" t="n">
        <x:v>5569</x:v>
      </x:c>
      <x:c r="L99" s="74" t="n">
        <x:v>170</x:v>
      </x:c>
      <x:c r="M99" s="74" t="n">
        <x:v>31</x:v>
      </x:c>
      <x:c r="N99" s="74" t="n">
        <x:v>12</x:v>
      </x:c>
      <x:c r="O99" s="74" t="n">
        <x:v>75</x:v>
      </x:c>
      <x:c r="P99" s="74" t="n">
        <x:v>140</x:v>
      </x:c>
      <x:c r="Q99" s="75" t="n">
        <x:v>154000</x:v>
      </x:c>
      <x:c r="R99" s="75" t="n">
        <x:v>1033000</x:v>
      </x:c>
      <x:c r="S99" s="74" t="n">
        <x:f>L99+M99+N99+O99</x:f>
        <x:v>288</x:v>
      </x:c>
      <x:c r="T99" s="76" t="n">
        <x:f>IFERROR(S99/K99,0)</x:f>
        <x:v>0.05171485006284791</x:v>
      </x:c>
      <x:c r="U99" s="76" t="n">
        <x:f>IFERROR(P99/K99,0)</x:f>
        <x:v>0.02513916322499551</x:v>
      </x:c>
      <x:c r="V99" s="77" t="n">
        <x:f>IFERROR(R99/Q99,0)</x:f>
        <x:v>6.707792207792208</x:v>
      </x:c>
      <x:c r="W99" s="78" t="str">
        <x:f>IF(T99&gt;=0.08,"High",IF(T99&gt;=0.04,"Medium","Low"))</x:f>
        <x:v>Medium</x:v>
      </x:c>
    </x:row>
    <x:row r="100">
      <x:c r="A100" s="71" t="str">
        <x:v>P1099</x:v>
      </x:c>
      <x:c r="B100" s="72" t="n">
        <x:v>46040</x:v>
      </x:c>
      <x:c r="C100" s="73" t="str">
        <x:v>TikTok</x:v>
      </x:c>
      <x:c r="D100" s="73" t="str">
        <x:v>Photo</x:v>
      </x:c>
      <x:c r="E100" s="73" t="str">
        <x:v>Promo</x:v>
      </x:c>
      <x:c r="F100" s="73" t="str">
        <x:v>Community</x:v>
      </x:c>
      <x:c r="G100" s="73" t="str">
        <x:v>Published</x:v>
      </x:c>
      <x:c r="H100" s="73" t="n">
        <x:v>20</x:v>
      </x:c>
      <x:c r="I100" s="73" t="str">
        <x:v>Promo Photo #99</x:v>
      </x:c>
      <x:c r="J100" s="74" t="n">
        <x:v>23388</x:v>
      </x:c>
      <x:c r="K100" s="74" t="n">
        <x:v>7318</x:v>
      </x:c>
      <x:c r="L100" s="74" t="n">
        <x:v>381</x:v>
      </x:c>
      <x:c r="M100" s="74" t="n">
        <x:v>37</x:v>
      </x:c>
      <x:c r="N100" s="74" t="n">
        <x:v>23</x:v>
      </x:c>
      <x:c r="O100" s="74" t="n">
        <x:v>35</x:v>
      </x:c>
      <x:c r="P100" s="74" t="n">
        <x:v>87</x:v>
      </x:c>
      <x:c r="Q100" s="75" t="n">
        <x:v>0</x:v>
      </x:c>
      <x:c r="R100" s="75" t="n">
        <x:v>365000</x:v>
      </x:c>
      <x:c r="S100" s="74" t="n">
        <x:f>L100+M100+N100+O100</x:f>
        <x:v>476</x:v>
      </x:c>
      <x:c r="T100" s="76" t="n">
        <x:f>IFERROR(S100/K100,0)</x:f>
        <x:v>0.06504509428805684</x:v>
      </x:c>
      <x:c r="U100" s="76" t="n">
        <x:f>IFERROR(P100/K100,0)</x:f>
        <x:v>0.011888494124077617</x:v>
      </x:c>
      <x:c r="V100" s="77" t="n">
        <x:f>IFERROR(R100/Q100,0)</x:f>
        <x:v>0</x:v>
      </x:c>
      <x:c r="W100" s="78" t="str">
        <x:f>IF(T100&gt;=0.08,"High",IF(T100&gt;=0.04,"Medium","Low"))</x:f>
        <x:v>Medium</x:v>
      </x:c>
    </x:row>
    <x:row r="101">
      <x:c r="A101" s="71" t="str">
        <x:v>P1100</x:v>
      </x:c>
      <x:c r="B101" s="72" t="n">
        <x:v>46097</x:v>
      </x:c>
      <x:c r="C101" s="73" t="str">
        <x:v>YouTube</x:v>
      </x:c>
      <x:c r="D101" s="73" t="str">
        <x:v>Live</x:v>
      </x:c>
      <x:c r="E101" s="73" t="str">
        <x:v>Promo</x:v>
      </x:c>
      <x:c r="F101" s="73" t="str">
        <x:v>Retention</x:v>
      </x:c>
      <x:c r="G101" s="73" t="str">
        <x:v>Published</x:v>
      </x:c>
      <x:c r="H101" s="73" t="n">
        <x:v>13</x:v>
      </x:c>
      <x:c r="I101" s="73" t="str">
        <x:v>Promo Live #100</x:v>
      </x:c>
      <x:c r="J101" s="74" t="n">
        <x:v>9546</x:v>
      </x:c>
      <x:c r="K101" s="74" t="n">
        <x:v>2976</x:v>
      </x:c>
      <x:c r="L101" s="74" t="n">
        <x:v>190</x:v>
      </x:c>
      <x:c r="M101" s="74" t="n">
        <x:v>32</x:v>
      </x:c>
      <x:c r="N101" s="74" t="n">
        <x:v>11</x:v>
      </x:c>
      <x:c r="O101" s="74" t="n">
        <x:v>12</x:v>
      </x:c>
      <x:c r="P101" s="74" t="n">
        <x:v>88</x:v>
      </x:c>
      <x:c r="Q101" s="75" t="n">
        <x:v>34000</x:v>
      </x:c>
      <x:c r="R101" s="75" t="n">
        <x:v>163000</x:v>
      </x:c>
      <x:c r="S101" s="74" t="n">
        <x:f>L101+M101+N101+O101</x:f>
        <x:v>245</x:v>
      </x:c>
      <x:c r="T101" s="76" t="n">
        <x:f>IFERROR(S101/K101,0)</x:f>
        <x:v>0.0823252688172043</x:v>
      </x:c>
      <x:c r="U101" s="76" t="n">
        <x:f>IFERROR(P101/K101,0)</x:f>
        <x:v>0.02956989247311828</x:v>
      </x:c>
      <x:c r="V101" s="77" t="n">
        <x:f>IFERROR(R101/Q101,0)</x:f>
        <x:v>4.794117647058823</x:v>
      </x:c>
      <x:c r="W101" s="78" t="str">
        <x:f>IF(T101&gt;=0.08,"High",IF(T101&gt;=0.04,"Medium","Low"))</x:f>
        <x:v>High</x:v>
      </x:c>
    </x:row>
    <x:row r="102">
      <x:c r="A102" s="71" t="str">
        <x:v>P1101</x:v>
      </x:c>
      <x:c r="B102" s="72" t="n">
        <x:v>46023</x:v>
      </x:c>
      <x:c r="C102" s="73" t="str">
        <x:v>Facebook</x:v>
      </x:c>
      <x:c r="D102" s="73" t="str">
        <x:v>Reels</x:v>
      </x:c>
      <x:c r="E102" s="73" t="str">
        <x:v>Testimonial</x:v>
      </x:c>
      <x:c r="F102" s="73" t="str">
        <x:v>Traffic</x:v>
      </x:c>
      <x:c r="G102" s="73" t="str">
        <x:v>Published</x:v>
      </x:c>
      <x:c r="H102" s="73" t="n">
        <x:v>8</x:v>
      </x:c>
      <x:c r="I102" s="73" t="str">
        <x:v>Testimonial Reels #101</x:v>
      </x:c>
      <x:c r="J102" s="74" t="n">
        <x:v>6242</x:v>
      </x:c>
      <x:c r="K102" s="74" t="n">
        <x:v>896</x:v>
      </x:c>
      <x:c r="L102" s="74" t="n">
        <x:v>73</x:v>
      </x:c>
      <x:c r="M102" s="74" t="n">
        <x:v>7</x:v>
      </x:c>
      <x:c r="N102" s="74" t="n">
        <x:v>11</x:v>
      </x:c>
      <x:c r="O102" s="74" t="n">
        <x:v>6</x:v>
      </x:c>
      <x:c r="P102" s="74" t="n">
        <x:v>28</x:v>
      </x:c>
      <x:c r="Q102" s="75" t="n">
        <x:v>30000</x:v>
      </x:c>
      <x:c r="R102" s="75" t="n">
        <x:v>81000</x:v>
      </x:c>
      <x:c r="S102" s="74" t="n">
        <x:f>L102+M102+N102+O102</x:f>
        <x:v>97</x:v>
      </x:c>
      <x:c r="T102" s="76" t="n">
        <x:f>IFERROR(S102/K102,0)</x:f>
        <x:v>0.10825892857142858</x:v>
      </x:c>
      <x:c r="U102" s="76" t="n">
        <x:f>IFERROR(P102/K102,0)</x:f>
        <x:v>0.03125</x:v>
      </x:c>
      <x:c r="V102" s="77" t="n">
        <x:f>IFERROR(R102/Q102,0)</x:f>
        <x:v>2.7</x:v>
      </x:c>
      <x:c r="W102" s="78" t="str">
        <x:f>IF(T102&gt;=0.08,"High",IF(T102&gt;=0.04,"Medium","Low"))</x:f>
        <x:v>High</x:v>
      </x:c>
    </x:row>
    <x:row r="103">
      <x:c r="A103" s="71" t="str">
        <x:v>P1102</x:v>
      </x:c>
      <x:c r="B103" s="72" t="n">
        <x:v>46028</x:v>
      </x:c>
      <x:c r="C103" s="73" t="str">
        <x:v>Instagram</x:v>
      </x:c>
      <x:c r="D103" s="73" t="str">
        <x:v>Reels</x:v>
      </x:c>
      <x:c r="E103" s="73" t="str">
        <x:v>Testimonial</x:v>
      </x:c>
      <x:c r="F103" s="73" t="str">
        <x:v>Traffic</x:v>
      </x:c>
      <x:c r="G103" s="73" t="str">
        <x:v>Published</x:v>
      </x:c>
      <x:c r="H103" s="73" t="n">
        <x:v>10</x:v>
      </x:c>
      <x:c r="I103" s="73" t="str">
        <x:v>Testimonial Reels #102</x:v>
      </x:c>
      <x:c r="J103" s="74" t="n">
        <x:v>15470</x:v>
      </x:c>
      <x:c r="K103" s="74" t="n">
        <x:v>2741</x:v>
      </x:c>
      <x:c r="L103" s="74" t="n">
        <x:v>170</x:v>
      </x:c>
      <x:c r="M103" s="74" t="n">
        <x:v>16</x:v>
      </x:c>
      <x:c r="N103" s="74" t="n">
        <x:v>24</x:v>
      </x:c>
      <x:c r="O103" s="74" t="n">
        <x:v>8</x:v>
      </x:c>
      <x:c r="P103" s="74" t="n">
        <x:v>55</x:v>
      </x:c>
      <x:c r="Q103" s="75" t="n">
        <x:v>0</x:v>
      </x:c>
      <x:c r="R103" s="75" t="n">
        <x:v>116000</x:v>
      </x:c>
      <x:c r="S103" s="74" t="n">
        <x:f>L103+M103+N103+O103</x:f>
        <x:v>218</x:v>
      </x:c>
      <x:c r="T103" s="76" t="n">
        <x:f>IFERROR(S103/K103,0)</x:f>
        <x:v>0.07953301714702664</x:v>
      </x:c>
      <x:c r="U103" s="76" t="n">
        <x:f>IFERROR(P103/K103,0)</x:f>
        <x:v>0.02006566946369938</x:v>
      </x:c>
      <x:c r="V103" s="77" t="n">
        <x:f>IFERROR(R103/Q103,0)</x:f>
        <x:v>0</x:v>
      </x:c>
      <x:c r="W103" s="78" t="str">
        <x:f>IF(T103&gt;=0.08,"High",IF(T103&gt;=0.04,"Medium","Low"))</x:f>
        <x:v>Medium</x:v>
      </x:c>
    </x:row>
    <x:row r="104">
      <x:c r="A104" s="71" t="str">
        <x:v>P1103</x:v>
      </x:c>
      <x:c r="B104" s="72" t="n">
        <x:v>46038</x:v>
      </x:c>
      <x:c r="C104" s="73" t="str">
        <x:v>TikTok</x:v>
      </x:c>
      <x:c r="D104" s="73" t="str">
        <x:v>Live</x:v>
      </x:c>
      <x:c r="E104" s="73" t="str">
        <x:v>Education</x:v>
      </x:c>
      <x:c r="F104" s="73" t="str">
        <x:v>Brand Awareness</x:v>
      </x:c>
      <x:c r="G104" s="73" t="str">
        <x:v>Scheduled</x:v>
      </x:c>
      <x:c r="H104" s="73" t="n">
        <x:v>9</x:v>
      </x:c>
      <x:c r="I104" s="73" t="str">
        <x:v>Education Live #103</x:v>
      </x:c>
      <x:c r="J104" s="74" t="n">
        <x:v>23277</x:v>
      </x:c>
      <x:c r="K104" s="74" t="n">
        <x:v>6895</x:v>
      </x:c>
      <x:c r="L104" s="74" t="n">
        <x:v>502</x:v>
      </x:c>
      <x:c r="M104" s="74" t="n">
        <x:v>77</x:v>
      </x:c>
      <x:c r="N104" s="74" t="n">
        <x:v>103</x:v>
      </x:c>
      <x:c r="O104" s="74" t="n">
        <x:v>111</x:v>
      </x:c>
      <x:c r="P104" s="74" t="n">
        <x:v>158</x:v>
      </x:c>
      <x:c r="Q104" s="75" t="n">
        <x:v>0</x:v>
      </x:c>
      <x:c r="R104" s="75" t="n">
        <x:v>422000</x:v>
      </x:c>
      <x:c r="S104" s="74" t="n">
        <x:f>L104+M104+N104+O104</x:f>
        <x:v>793</x:v>
      </x:c>
      <x:c r="T104" s="76" t="n">
        <x:f>IFERROR(S104/K104,0)</x:f>
        <x:v>0.11501087744742568</x:v>
      </x:c>
      <x:c r="U104" s="76" t="n">
        <x:f>IFERROR(P104/K104,0)</x:f>
        <x:v>0.022915155910079768</x:v>
      </x:c>
      <x:c r="V104" s="77" t="n">
        <x:f>IFERROR(R104/Q104,0)</x:f>
        <x:v>0</x:v>
      </x:c>
      <x:c r="W104" s="78" t="str">
        <x:f>IF(T104&gt;=0.08,"High",IF(T104&gt;=0.04,"Medium","Low"))</x:f>
        <x:v>High</x:v>
      </x:c>
    </x:row>
    <x:row r="105">
      <x:c r="A105" s="71" t="str">
        <x:v>P1104</x:v>
      </x:c>
      <x:c r="B105" s="72" t="n">
        <x:v>46145</x:v>
      </x:c>
      <x:c r="C105" s="73" t="str">
        <x:v>YouTube</x:v>
      </x:c>
      <x:c r="D105" s="73" t="str">
        <x:v>Photo</x:v>
      </x:c>
      <x:c r="E105" s="73" t="str">
        <x:v>Behind The Scene</x:v>
      </x:c>
      <x:c r="F105" s="73" t="str">
        <x:v>Launch</x:v>
      </x:c>
      <x:c r="G105" s="73" t="str">
        <x:v>Scheduled</x:v>
      </x:c>
      <x:c r="H105" s="73" t="n">
        <x:v>21</x:v>
      </x:c>
      <x:c r="I105" s="73" t="str">
        <x:v>Behind The Scene Photo #104</x:v>
      </x:c>
      <x:c r="J105" s="74" t="n">
        <x:v>10891</x:v>
      </x:c>
      <x:c r="K105" s="74" t="n">
        <x:v>7411</x:v>
      </x:c>
      <x:c r="L105" s="74" t="n">
        <x:v>360</x:v>
      </x:c>
      <x:c r="M105" s="74" t="n">
        <x:v>28</x:v>
      </x:c>
      <x:c r="N105" s="74" t="n">
        <x:v>74</x:v>
      </x:c>
      <x:c r="O105" s="74" t="n">
        <x:v>67</x:v>
      </x:c>
      <x:c r="P105" s="74" t="n">
        <x:v>125</x:v>
      </x:c>
      <x:c r="Q105" s="75" t="n">
        <x:v>65000</x:v>
      </x:c>
      <x:c r="R105" s="75" t="n">
        <x:v>295000</x:v>
      </x:c>
      <x:c r="S105" s="74" t="n">
        <x:f>L105+M105+N105+O105</x:f>
        <x:v>529</x:v>
      </x:c>
      <x:c r="T105" s="76" t="n">
        <x:f>IFERROR(S105/K105,0)</x:f>
        <x:v>0.07138038051545001</x:v>
      </x:c>
      <x:c r="U105" s="76" t="n">
        <x:f>IFERROR(P105/K105,0)</x:f>
        <x:v>0.01686681959249764</x:v>
      </x:c>
      <x:c r="V105" s="77" t="n">
        <x:f>IFERROR(R105/Q105,0)</x:f>
        <x:v>4.538461538461538</x:v>
      </x:c>
      <x:c r="W105" s="78" t="str">
        <x:f>IF(T105&gt;=0.08,"High",IF(T105&gt;=0.04,"Medium","Low"))</x:f>
        <x:v>Medium</x:v>
      </x:c>
    </x:row>
    <x:row r="106">
      <x:c r="A106" s="71" t="str">
        <x:v>P1105</x:v>
      </x:c>
      <x:c r="B106" s="72" t="n">
        <x:v>46096</x:v>
      </x:c>
      <x:c r="C106" s="73" t="str">
        <x:v>Facebook</x:v>
      </x:c>
      <x:c r="D106" s="73" t="str">
        <x:v>Carousel</x:v>
      </x:c>
      <x:c r="E106" s="73" t="str">
        <x:v>Testimonial</x:v>
      </x:c>
      <x:c r="F106" s="73" t="str">
        <x:v>Retention</x:v>
      </x:c>
      <x:c r="G106" s="73" t="str">
        <x:v>Published</x:v>
      </x:c>
      <x:c r="H106" s="73" t="n">
        <x:v>18</x:v>
      </x:c>
      <x:c r="I106" s="73" t="str">
        <x:v>Testimonial Carousel #105</x:v>
      </x:c>
      <x:c r="J106" s="74" t="n">
        <x:v>8316</x:v>
      </x:c>
      <x:c r="K106" s="74" t="n">
        <x:v>2865</x:v>
      </x:c>
      <x:c r="L106" s="74" t="n">
        <x:v>99</x:v>
      </x:c>
      <x:c r="M106" s="74" t="n">
        <x:v>13</x:v>
      </x:c>
      <x:c r="N106" s="74" t="n">
        <x:v>15</x:v>
      </x:c>
      <x:c r="O106" s="74" t="n">
        <x:v>9</x:v>
      </x:c>
      <x:c r="P106" s="74" t="n">
        <x:v>36</x:v>
      </x:c>
      <x:c r="Q106" s="75" t="n">
        <x:v>0</x:v>
      </x:c>
      <x:c r="R106" s="75" t="n">
        <x:v>223000</x:v>
      </x:c>
      <x:c r="S106" s="74" t="n">
        <x:f>L106+M106+N106+O106</x:f>
        <x:v>136</x:v>
      </x:c>
      <x:c r="T106" s="76" t="n">
        <x:f>IFERROR(S106/K106,0)</x:f>
        <x:v>0.0474694589877836</x:v>
      </x:c>
      <x:c r="U106" s="76" t="n">
        <x:f>IFERROR(P106/K106,0)</x:f>
        <x:v>0.012565445026178011</x:v>
      </x:c>
      <x:c r="V106" s="77" t="n">
        <x:f>IFERROR(R106/Q106,0)</x:f>
        <x:v>0</x:v>
      </x:c>
      <x:c r="W106" s="78" t="str">
        <x:f>IF(T106&gt;=0.08,"High",IF(T106&gt;=0.04,"Medium","Low"))</x:f>
        <x:v>Medium</x:v>
      </x:c>
    </x:row>
    <x:row r="107">
      <x:c r="A107" s="71" t="str">
        <x:v>P1106</x:v>
      </x:c>
      <x:c r="B107" s="72" t="n">
        <x:v>46116</x:v>
      </x:c>
      <x:c r="C107" s="73" t="str">
        <x:v>TikTok</x:v>
      </x:c>
      <x:c r="D107" s="73" t="str">
        <x:v>Photo</x:v>
      </x:c>
      <x:c r="E107" s="73" t="str">
        <x:v>Promo</x:v>
      </x:c>
      <x:c r="F107" s="73" t="str">
        <x:v>Brand Awareness</x:v>
      </x:c>
      <x:c r="G107" s="73" t="str">
        <x:v>Published</x:v>
      </x:c>
      <x:c r="H107" s="73" t="n">
        <x:v>12</x:v>
      </x:c>
      <x:c r="I107" s="73" t="str">
        <x:v>Promo Photo #106</x:v>
      </x:c>
      <x:c r="J107" s="74" t="n">
        <x:v>22143</x:v>
      </x:c>
      <x:c r="K107" s="74" t="n">
        <x:v>6788</x:v>
      </x:c>
      <x:c r="L107" s="74" t="n">
        <x:v>146</x:v>
      </x:c>
      <x:c r="M107" s="74" t="n">
        <x:v>60</x:v>
      </x:c>
      <x:c r="N107" s="74" t="n">
        <x:v>80</x:v>
      </x:c>
      <x:c r="O107" s="74" t="n">
        <x:v>22</x:v>
      </x:c>
      <x:c r="P107" s="74" t="n">
        <x:v>28</x:v>
      </x:c>
      <x:c r="Q107" s="75" t="n">
        <x:v>88000</x:v>
      </x:c>
      <x:c r="R107" s="75" t="n">
        <x:v>233000</x:v>
      </x:c>
      <x:c r="S107" s="74" t="n">
        <x:f>L107+M107+N107+O107</x:f>
        <x:v>308</x:v>
      </x:c>
      <x:c r="T107" s="76" t="n">
        <x:f>IFERROR(S107/K107,0)</x:f>
        <x:v>0.04537418974661167</x:v>
      </x:c>
      <x:c r="U107" s="76" t="n">
        <x:f>IFERROR(P107/K107,0)</x:f>
        <x:v>0.0041249263406010605</x:v>
      </x:c>
      <x:c r="V107" s="77" t="n">
        <x:f>IFERROR(R107/Q107,0)</x:f>
        <x:v>2.647727272727273</x:v>
      </x:c>
      <x:c r="W107" s="78" t="str">
        <x:f>IF(T107&gt;=0.08,"High",IF(T107&gt;=0.04,"Medium","Low"))</x:f>
        <x:v>Medium</x:v>
      </x:c>
    </x:row>
    <x:row r="108">
      <x:c r="A108" s="71" t="str">
        <x:v>P1107</x:v>
      </x:c>
      <x:c r="B108" s="72" t="n">
        <x:v>46125</x:v>
      </x:c>
      <x:c r="C108" s="73" t="str">
        <x:v>Facebook</x:v>
      </x:c>
      <x:c r="D108" s="73" t="str">
        <x:v>Story</x:v>
      </x:c>
      <x:c r="E108" s="73" t="str">
        <x:v>Promo</x:v>
      </x:c>
      <x:c r="F108" s="73" t="str">
        <x:v>Retention</x:v>
      </x:c>
      <x:c r="G108" s="73" t="str">
        <x:v>Published</x:v>
      </x:c>
      <x:c r="H108" s="73" t="n">
        <x:v>10</x:v>
      </x:c>
      <x:c r="I108" s="73" t="str">
        <x:v>Promo Story #107</x:v>
      </x:c>
      <x:c r="J108" s="74" t="n">
        <x:v>8509</x:v>
      </x:c>
      <x:c r="K108" s="74" t="n">
        <x:v>4951</x:v>
      </x:c>
      <x:c r="L108" s="74" t="n">
        <x:v>206</x:v>
      </x:c>
      <x:c r="M108" s="74" t="n">
        <x:v>8</x:v>
      </x:c>
      <x:c r="N108" s="74" t="n">
        <x:v>53</x:v>
      </x:c>
      <x:c r="O108" s="74" t="n">
        <x:v>63</x:v>
      </x:c>
      <x:c r="P108" s="74" t="n">
        <x:v>197</x:v>
      </x:c>
      <x:c r="Q108" s="75" t="n">
        <x:v>0</x:v>
      </x:c>
      <x:c r="R108" s="75" t="n">
        <x:v>973000</x:v>
      </x:c>
      <x:c r="S108" s="74" t="n">
        <x:f>L108+M108+N108+O108</x:f>
        <x:v>330</x:v>
      </x:c>
      <x:c r="T108" s="76" t="n">
        <x:f>IFERROR(S108/K108,0)</x:f>
        <x:v>0.06665320137345991</x:v>
      </x:c>
      <x:c r="U108" s="76" t="n">
        <x:f>IFERROR(P108/K108,0)</x:f>
        <x:v>0.03978994142597455</x:v>
      </x:c>
      <x:c r="V108" s="77" t="n">
        <x:f>IFERROR(R108/Q108,0)</x:f>
        <x:v>0</x:v>
      </x:c>
      <x:c r="W108" s="78" t="str">
        <x:f>IF(T108&gt;=0.08,"High",IF(T108&gt;=0.04,"Medium","Low"))</x:f>
        <x:v>Medium</x:v>
      </x:c>
    </x:row>
    <x:row r="109">
      <x:c r="A109" s="71" t="str">
        <x:v>P1108</x:v>
      </x:c>
      <x:c r="B109" s="72" t="n">
        <x:v>46035</x:v>
      </x:c>
      <x:c r="C109" s="73" t="str">
        <x:v>TikTok</x:v>
      </x:c>
      <x:c r="D109" s="73" t="str">
        <x:v>Photo</x:v>
      </x:c>
      <x:c r="E109" s="73" t="str">
        <x:v>Product Demo</x:v>
      </x:c>
      <x:c r="F109" s="73" t="str">
        <x:v>Traffic</x:v>
      </x:c>
      <x:c r="G109" s="73" t="str">
        <x:v>Published</x:v>
      </x:c>
      <x:c r="H109" s="73" t="n">
        <x:v>12</x:v>
      </x:c>
      <x:c r="I109" s="73" t="str">
        <x:v>Product Demo Photo #108</x:v>
      </x:c>
      <x:c r="J109" s="74" t="n">
        <x:v>20846</x:v>
      </x:c>
      <x:c r="K109" s="74" t="n">
        <x:v>9957</x:v>
      </x:c>
      <x:c r="L109" s="74" t="n">
        <x:v>597</x:v>
      </x:c>
      <x:c r="M109" s="74" t="n">
        <x:v>66</x:v>
      </x:c>
      <x:c r="N109" s="74" t="n">
        <x:v>9</x:v>
      </x:c>
      <x:c r="O109" s="74" t="n">
        <x:v>142</x:v>
      </x:c>
      <x:c r="P109" s="74" t="n">
        <x:v>473</x:v>
      </x:c>
      <x:c r="Q109" s="75" t="n">
        <x:v>176000</x:v>
      </x:c>
      <x:c r="R109" s="75" t="n">
        <x:v>2150000</x:v>
      </x:c>
      <x:c r="S109" s="74" t="n">
        <x:f>L109+M109+N109+O109</x:f>
        <x:v>814</x:v>
      </x:c>
      <x:c r="T109" s="76" t="n">
        <x:f>IFERROR(S109/K109,0)</x:f>
        <x:v>0.08175153158581902</x:v>
      </x:c>
      <x:c r="U109" s="76" t="n">
        <x:f>IFERROR(P109/K109,0)</x:f>
        <x:v>0.047504268353921866</x:v>
      </x:c>
      <x:c r="V109" s="77" t="n">
        <x:f>IFERROR(R109/Q109,0)</x:f>
        <x:v>12.215909090909092</x:v>
      </x:c>
      <x:c r="W109" s="78" t="str">
        <x:f>IF(T109&gt;=0.08,"High",IF(T109&gt;=0.04,"Medium","Low"))</x:f>
        <x:v>High</x:v>
      </x:c>
    </x:row>
    <x:row r="110">
      <x:c r="A110" s="71" t="str">
        <x:v>P1109</x:v>
      </x:c>
      <x:c r="B110" s="72" t="n">
        <x:v>46095</x:v>
      </x:c>
      <x:c r="C110" s="73" t="str">
        <x:v>Instagram</x:v>
      </x:c>
      <x:c r="D110" s="73" t="str">
        <x:v>Story</x:v>
      </x:c>
      <x:c r="E110" s="73" t="str">
        <x:v>Testimonial</x:v>
      </x:c>
      <x:c r="F110" s="73" t="str">
        <x:v>Traffic</x:v>
      </x:c>
      <x:c r="G110" s="73" t="str">
        <x:v>Published</x:v>
      </x:c>
      <x:c r="H110" s="73" t="n">
        <x:v>21</x:v>
      </x:c>
      <x:c r="I110" s="73" t="str">
        <x:v>Testimonial Story #109</x:v>
      </x:c>
      <x:c r="J110" s="74" t="n">
        <x:v>16031</x:v>
      </x:c>
      <x:c r="K110" s="74" t="n">
        <x:v>3585</x:v>
      </x:c>
      <x:c r="L110" s="74" t="n">
        <x:v>51</x:v>
      </x:c>
      <x:c r="M110" s="74" t="n">
        <x:v>19</x:v>
      </x:c>
      <x:c r="N110" s="74" t="n">
        <x:v>14</x:v>
      </x:c>
      <x:c r="O110" s="74" t="n">
        <x:v>27</x:v>
      </x:c>
      <x:c r="P110" s="74" t="n">
        <x:v>137</x:v>
      </x:c>
      <x:c r="Q110" s="75" t="n">
        <x:v>0</x:v>
      </x:c>
      <x:c r="R110" s="75" t="n">
        <x:v>202000</x:v>
      </x:c>
      <x:c r="S110" s="74" t="n">
        <x:f>L110+M110+N110+O110</x:f>
        <x:v>111</x:v>
      </x:c>
      <x:c r="T110" s="76" t="n">
        <x:f>IFERROR(S110/K110,0)</x:f>
        <x:v>0.03096234309623431</x:v>
      </x:c>
      <x:c r="U110" s="76" t="n">
        <x:f>IFERROR(P110/K110,0)</x:f>
        <x:v>0.03821478382147838</x:v>
      </x:c>
      <x:c r="V110" s="77" t="n">
        <x:f>IFERROR(R110/Q110,0)</x:f>
        <x:v>0</x:v>
      </x:c>
      <x:c r="W110" s="78" t="str">
        <x:f>IF(T110&gt;=0.08,"High",IF(T110&gt;=0.04,"Medium","Low"))</x:f>
        <x:v>Low</x:v>
      </x:c>
    </x:row>
    <x:row r="111">
      <x:c r="A111" s="71" t="str">
        <x:v>P1110</x:v>
      </x:c>
      <x:c r="B111" s="72" t="n">
        <x:v>46134</x:v>
      </x:c>
      <x:c r="C111" s="73" t="str">
        <x:v>Instagram</x:v>
      </x:c>
      <x:c r="D111" s="73" t="str">
        <x:v>Reels</x:v>
      </x:c>
      <x:c r="E111" s="73" t="str">
        <x:v>Tips &amp; Tricks</x:v>
      </x:c>
      <x:c r="F111" s="73" t="str">
        <x:v>Brand Awareness</x:v>
      </x:c>
      <x:c r="G111" s="73" t="str">
        <x:v>Published</x:v>
      </x:c>
      <x:c r="H111" s="73" t="n">
        <x:v>15</x:v>
      </x:c>
      <x:c r="I111" s="73" t="str">
        <x:v>Tips &amp; Tricks Reels #110</x:v>
      </x:c>
      <x:c r="J111" s="74" t="n">
        <x:v>15003</x:v>
      </x:c>
      <x:c r="K111" s="74" t="n">
        <x:v>4350</x:v>
      </x:c>
      <x:c r="L111" s="74" t="n">
        <x:v>408</x:v>
      </x:c>
      <x:c r="M111" s="74" t="n">
        <x:v>32</x:v>
      </x:c>
      <x:c r="N111" s="74" t="n">
        <x:v>103</x:v>
      </x:c>
      <x:c r="O111" s="74" t="n">
        <x:v>80</x:v>
      </x:c>
      <x:c r="P111" s="74" t="n">
        <x:v>113</x:v>
      </x:c>
      <x:c r="Q111" s="75" t="n">
        <x:v>0</x:v>
      </x:c>
      <x:c r="R111" s="75" t="n">
        <x:v>343000</x:v>
      </x:c>
      <x:c r="S111" s="74" t="n">
        <x:f>L111+M111+N111+O111</x:f>
        <x:v>623</x:v>
      </x:c>
      <x:c r="T111" s="76" t="n">
        <x:f>IFERROR(S111/K111,0)</x:f>
        <x:v>0.1432183908045977</x:v>
      </x:c>
      <x:c r="U111" s="76" t="n">
        <x:f>IFERROR(P111/K111,0)</x:f>
        <x:v>0.025977011494252873</x:v>
      </x:c>
      <x:c r="V111" s="77" t="n">
        <x:f>IFERROR(R111/Q111,0)</x:f>
        <x:v>0</x:v>
      </x:c>
      <x:c r="W111" s="78" t="str">
        <x:f>IF(T111&gt;=0.08,"High",IF(T111&gt;=0.04,"Medium","Low"))</x:f>
        <x:v>High</x:v>
      </x:c>
    </x:row>
    <x:row r="112">
      <x:c r="A112" s="71" t="str">
        <x:v>P1111</x:v>
      </x:c>
      <x:c r="B112" s="72" t="n">
        <x:v>46140</x:v>
      </x:c>
      <x:c r="C112" s="73" t="str">
        <x:v>Facebook</x:v>
      </x:c>
      <x:c r="D112" s="73" t="str">
        <x:v>Carousel</x:v>
      </x:c>
      <x:c r="E112" s="73" t="str">
        <x:v>Education</x:v>
      </x:c>
      <x:c r="F112" s="73" t="str">
        <x:v>Traffic</x:v>
      </x:c>
      <x:c r="G112" s="73" t="str">
        <x:v>Published</x:v>
      </x:c>
      <x:c r="H112" s="73" t="n">
        <x:v>21</x:v>
      </x:c>
      <x:c r="I112" s="73" t="str">
        <x:v>Education Carousel #111</x:v>
      </x:c>
      <x:c r="J112" s="74" t="n">
        <x:v>7828</x:v>
      </x:c>
      <x:c r="K112" s="74" t="n">
        <x:v>2132</x:v>
      </x:c>
      <x:c r="L112" s="74" t="n">
        <x:v>88</x:v>
      </x:c>
      <x:c r="M112" s="74" t="n">
        <x:v>4</x:v>
      </x:c>
      <x:c r="N112" s="74" t="n">
        <x:v>5</x:v>
      </x:c>
      <x:c r="O112" s="74" t="n">
        <x:v>29</x:v>
      </x:c>
      <x:c r="P112" s="74" t="n">
        <x:v>58</x:v>
      </x:c>
      <x:c r="Q112" s="75" t="n">
        <x:v>143000</x:v>
      </x:c>
      <x:c r="R112" s="75" t="n">
        <x:v>354000</x:v>
      </x:c>
      <x:c r="S112" s="74" t="n">
        <x:f>L112+M112+N112+O112</x:f>
        <x:v>126</x:v>
      </x:c>
      <x:c r="T112" s="76" t="n">
        <x:f>IFERROR(S112/K112,0)</x:f>
        <x:v>0.05909943714821764</x:v>
      </x:c>
      <x:c r="U112" s="76" t="n">
        <x:f>IFERROR(P112/K112,0)</x:f>
        <x:v>0.027204502814258912</x:v>
      </x:c>
      <x:c r="V112" s="77" t="n">
        <x:f>IFERROR(R112/Q112,0)</x:f>
        <x:v>2.4755244755244754</x:v>
      </x:c>
      <x:c r="W112" s="78" t="str">
        <x:f>IF(T112&gt;=0.08,"High",IF(T112&gt;=0.04,"Medium","Low"))</x:f>
        <x:v>Medium</x:v>
      </x:c>
    </x:row>
    <x:row r="113">
      <x:c r="A113" s="71" t="str">
        <x:v>P1112</x:v>
      </x:c>
      <x:c r="B113" s="72" t="n">
        <x:v>46115</x:v>
      </x:c>
      <x:c r="C113" s="73" t="str">
        <x:v>YouTube</x:v>
      </x:c>
      <x:c r="D113" s="73" t="str">
        <x:v>Live</x:v>
      </x:c>
      <x:c r="E113" s="73" t="str">
        <x:v>Promo</x:v>
      </x:c>
      <x:c r="F113" s="73" t="str">
        <x:v>Retention</x:v>
      </x:c>
      <x:c r="G113" s="73" t="str">
        <x:v>Published</x:v>
      </x:c>
      <x:c r="H113" s="73" t="n">
        <x:v>21</x:v>
      </x:c>
      <x:c r="I113" s="73" t="str">
        <x:v>Promo Live #112</x:v>
      </x:c>
      <x:c r="J113" s="74" t="n">
        <x:v>8649</x:v>
      </x:c>
      <x:c r="K113" s="74" t="n">
        <x:v>1568</x:v>
      </x:c>
      <x:c r="L113" s="74" t="n">
        <x:v>110</x:v>
      </x:c>
      <x:c r="M113" s="74" t="n">
        <x:v>12</x:v>
      </x:c>
      <x:c r="N113" s="74" t="n">
        <x:v>13</x:v>
      </x:c>
      <x:c r="O113" s="74" t="n">
        <x:v>22</x:v>
      </x:c>
      <x:c r="P113" s="74" t="n">
        <x:v>24</x:v>
      </x:c>
      <x:c r="Q113" s="75" t="n">
        <x:v>0</x:v>
      </x:c>
      <x:c r="R113" s="75" t="n">
        <x:v>86000</x:v>
      </x:c>
      <x:c r="S113" s="74" t="n">
        <x:f>L113+M113+N113+O113</x:f>
        <x:v>157</x:v>
      </x:c>
      <x:c r="T113" s="76" t="n">
        <x:f>IFERROR(S113/K113,0)</x:f>
        <x:v>0.10012755102040816</x:v>
      </x:c>
      <x:c r="U113" s="76" t="n">
        <x:f>IFERROR(P113/K113,0)</x:f>
        <x:v>0.015306122448979591</x:v>
      </x:c>
      <x:c r="V113" s="77" t="n">
        <x:f>IFERROR(R113/Q113,0)</x:f>
        <x:v>0</x:v>
      </x:c>
      <x:c r="W113" s="78" t="str">
        <x:f>IF(T113&gt;=0.08,"High",IF(T113&gt;=0.04,"Medium","Low"))</x:f>
        <x:v>High</x:v>
      </x:c>
    </x:row>
    <x:row r="114">
      <x:c r="A114" s="71" t="str">
        <x:v>P1113</x:v>
      </x:c>
      <x:c r="B114" s="72" t="n">
        <x:v>46066</x:v>
      </x:c>
      <x:c r="C114" s="73" t="str">
        <x:v>YouTube</x:v>
      </x:c>
      <x:c r="D114" s="73" t="str">
        <x:v>Story</x:v>
      </x:c>
      <x:c r="E114" s="73" t="str">
        <x:v>Tips &amp; Tricks</x:v>
      </x:c>
      <x:c r="F114" s="73" t="str">
        <x:v>Community</x:v>
      </x:c>
      <x:c r="G114" s="73" t="str">
        <x:v>Published</x:v>
      </x:c>
      <x:c r="H114" s="73" t="n">
        <x:v>15</x:v>
      </x:c>
      <x:c r="I114" s="73" t="str">
        <x:v>Tips &amp; Tricks Story #113</x:v>
      </x:c>
      <x:c r="J114" s="74" t="n">
        <x:v>9444</x:v>
      </x:c>
      <x:c r="K114" s="74" t="n">
        <x:v>3331</x:v>
      </x:c>
      <x:c r="L114" s="74" t="n">
        <x:v>62</x:v>
      </x:c>
      <x:c r="M114" s="74" t="n">
        <x:v>22</x:v>
      </x:c>
      <x:c r="N114" s="74" t="n">
        <x:v>7</x:v>
      </x:c>
      <x:c r="O114" s="74" t="n">
        <x:v>24</x:v>
      </x:c>
      <x:c r="P114" s="74" t="n">
        <x:v>37</x:v>
      </x:c>
      <x:c r="Q114" s="75" t="n">
        <x:v>6000</x:v>
      </x:c>
      <x:c r="R114" s="75" t="n">
        <x:v>155000</x:v>
      </x:c>
      <x:c r="S114" s="74" t="n">
        <x:f>L114+M114+N114+O114</x:f>
        <x:v>115</x:v>
      </x:c>
      <x:c r="T114" s="76" t="n">
        <x:f>IFERROR(S114/K114,0)</x:f>
        <x:v>0.03452416691684179</x:v>
      </x:c>
      <x:c r="U114" s="76" t="n">
        <x:f>IFERROR(P114/K114,0)</x:f>
        <x:v>0.011107775442809968</x:v>
      </x:c>
      <x:c r="V114" s="77" t="n">
        <x:f>IFERROR(R114/Q114,0)</x:f>
        <x:v>25.833333333333332</x:v>
      </x:c>
      <x:c r="W114" s="78" t="str">
        <x:f>IF(T114&gt;=0.08,"High",IF(T114&gt;=0.04,"Medium","Low"))</x:f>
        <x:v>Low</x:v>
      </x:c>
    </x:row>
    <x:row r="115">
      <x:c r="A115" s="71" t="str">
        <x:v>P1114</x:v>
      </x:c>
      <x:c r="B115" s="72" t="n">
        <x:v>46111</x:v>
      </x:c>
      <x:c r="C115" s="73" t="str">
        <x:v>Facebook</x:v>
      </x:c>
      <x:c r="D115" s="73" t="str">
        <x:v>Photo</x:v>
      </x:c>
      <x:c r="E115" s="73" t="str">
        <x:v>Education</x:v>
      </x:c>
      <x:c r="F115" s="73" t="str">
        <x:v>Launch</x:v>
      </x:c>
      <x:c r="G115" s="73" t="str">
        <x:v>Published</x:v>
      </x:c>
      <x:c r="H115" s="73" t="n">
        <x:v>19</x:v>
      </x:c>
      <x:c r="I115" s="73" t="str">
        <x:v>Education Photo #114</x:v>
      </x:c>
      <x:c r="J115" s="74" t="n">
        <x:v>8098</x:v>
      </x:c>
      <x:c r="K115" s="74" t="n">
        <x:v>2068</x:v>
      </x:c>
      <x:c r="L115" s="74" t="n">
        <x:v>44</x:v>
      </x:c>
      <x:c r="M115" s="74" t="n">
        <x:v>7</x:v>
      </x:c>
      <x:c r="N115" s="74" t="n">
        <x:v>22</x:v>
      </x:c>
      <x:c r="O115" s="74" t="n">
        <x:v>2</x:v>
      </x:c>
      <x:c r="P115" s="74" t="n">
        <x:v>6</x:v>
      </x:c>
      <x:c r="Q115" s="75" t="n">
        <x:v>0</x:v>
      </x:c>
      <x:c r="R115" s="75" t="n">
        <x:v>15000</x:v>
      </x:c>
      <x:c r="S115" s="74" t="n">
        <x:f>L115+M115+N115+O115</x:f>
        <x:v>75</x:v>
      </x:c>
      <x:c r="T115" s="76" t="n">
        <x:f>IFERROR(S115/K115,0)</x:f>
        <x:v>0.0362669245647969</x:v>
      </x:c>
      <x:c r="U115" s="76" t="n">
        <x:f>IFERROR(P115/K115,0)</x:f>
        <x:v>0.0029013539651837525</x:v>
      </x:c>
      <x:c r="V115" s="77" t="n">
        <x:f>IFERROR(R115/Q115,0)</x:f>
        <x:v>0</x:v>
      </x:c>
      <x:c r="W115" s="78" t="str">
        <x:f>IF(T115&gt;=0.08,"High",IF(T115&gt;=0.04,"Medium","Low"))</x:f>
        <x:v>Low</x:v>
      </x:c>
    </x:row>
    <x:row r="116">
      <x:c r="A116" s="71" t="str">
        <x:v>P1115</x:v>
      </x:c>
      <x:c r="B116" s="72" t="n">
        <x:v>46092</x:v>
      </x:c>
      <x:c r="C116" s="73" t="str">
        <x:v>Instagram</x:v>
      </x:c>
      <x:c r="D116" s="73" t="str">
        <x:v>Reels</x:v>
      </x:c>
      <x:c r="E116" s="73" t="str">
        <x:v>Product Demo</x:v>
      </x:c>
      <x:c r="F116" s="73" t="str">
        <x:v>Retention</x:v>
      </x:c>
      <x:c r="G116" s="73" t="str">
        <x:v>Draft</x:v>
      </x:c>
      <x:c r="H116" s="73" t="n">
        <x:v>19</x:v>
      </x:c>
      <x:c r="I116" s="73" t="str">
        <x:v>Product Demo Reels #115</x:v>
      </x:c>
      <x:c r="J116" s="74" t="n">
        <x:v>15919</x:v>
      </x:c>
      <x:c r="K116" s="74" t="n">
        <x:v>8062</x:v>
      </x:c>
      <x:c r="L116" s="74" t="n">
        <x:v>420</x:v>
      </x:c>
      <x:c r="M116" s="74" t="n">
        <x:v>125</x:v>
      </x:c>
      <x:c r="N116" s="74" t="n">
        <x:v>155</x:v>
      </x:c>
      <x:c r="O116" s="74" t="n">
        <x:v>59</x:v>
      </x:c>
      <x:c r="P116" s="74" t="n">
        <x:v>173</x:v>
      </x:c>
      <x:c r="Q116" s="75" t="n">
        <x:v>0</x:v>
      </x:c>
      <x:c r="R116" s="75" t="n">
        <x:v>487000</x:v>
      </x:c>
      <x:c r="S116" s="74" t="n">
        <x:f>L116+M116+N116+O116</x:f>
        <x:v>759</x:v>
      </x:c>
      <x:c r="T116" s="76" t="n">
        <x:f>IFERROR(S116/K116,0)</x:f>
        <x:v>0.09414537335648722</x:v>
      </x:c>
      <x:c r="U116" s="76" t="n">
        <x:f>IFERROR(P116/K116,0)</x:f>
        <x:v>0.021458695112875216</x:v>
      </x:c>
      <x:c r="V116" s="77" t="n">
        <x:f>IFERROR(R116/Q116,0)</x:f>
        <x:v>0</x:v>
      </x:c>
      <x:c r="W116" s="78" t="str">
        <x:f>IF(T116&gt;=0.08,"High",IF(T116&gt;=0.04,"Medium","Low"))</x:f>
        <x:v>High</x:v>
      </x:c>
    </x:row>
    <x:row r="117">
      <x:c r="A117" s="71" t="str">
        <x:v>P1116</x:v>
      </x:c>
      <x:c r="B117" s="72" t="n">
        <x:v>46052</x:v>
      </x:c>
      <x:c r="C117" s="73" t="str">
        <x:v>Instagram</x:v>
      </x:c>
      <x:c r="D117" s="73" t="str">
        <x:v>Live</x:v>
      </x:c>
      <x:c r="E117" s="73" t="str">
        <x:v>Behind The Scene</x:v>
      </x:c>
      <x:c r="F117" s="73" t="str">
        <x:v>Brand Awareness</x:v>
      </x:c>
      <x:c r="G117" s="73" t="str">
        <x:v>Published</x:v>
      </x:c>
      <x:c r="H117" s="73" t="n">
        <x:v>8</x:v>
      </x:c>
      <x:c r="I117" s="73" t="str">
        <x:v>Behind The Scene Live #116</x:v>
      </x:c>
      <x:c r="J117" s="74" t="n">
        <x:v>14552</x:v>
      </x:c>
      <x:c r="K117" s="74" t="n">
        <x:v>6485</x:v>
      </x:c>
      <x:c r="L117" s="74" t="n">
        <x:v>371</x:v>
      </x:c>
      <x:c r="M117" s="74" t="n">
        <x:v>74</x:v>
      </x:c>
      <x:c r="N117" s="74" t="n">
        <x:v>102</x:v>
      </x:c>
      <x:c r="O117" s="74" t="n">
        <x:v>129</x:v>
      </x:c>
      <x:c r="P117" s="74" t="n">
        <x:v>33</x:v>
      </x:c>
      <x:c r="Q117" s="75" t="n">
        <x:v>0</x:v>
      </x:c>
      <x:c r="R117" s="75" t="n">
        <x:v>68000</x:v>
      </x:c>
      <x:c r="S117" s="74" t="n">
        <x:f>L117+M117+N117+O117</x:f>
        <x:v>676</x:v>
      </x:c>
      <x:c r="T117" s="76" t="n">
        <x:f>IFERROR(S117/K117,0)</x:f>
        <x:v>0.10424055512721665</x:v>
      </x:c>
      <x:c r="U117" s="76" t="n">
        <x:f>IFERROR(P117/K117,0)</x:f>
        <x:v>0.005088666152659985</x:v>
      </x:c>
      <x:c r="V117" s="77" t="n">
        <x:f>IFERROR(R117/Q117,0)</x:f>
        <x:v>0</x:v>
      </x:c>
      <x:c r="W117" s="78" t="str">
        <x:f>IF(T117&gt;=0.08,"High",IF(T117&gt;=0.04,"Medium","Low"))</x:f>
        <x:v>High</x:v>
      </x:c>
    </x:row>
    <x:row r="118">
      <x:c r="A118" s="71" t="str">
        <x:v>P1117</x:v>
      </x:c>
      <x:c r="B118" s="72" t="n">
        <x:v>46096</x:v>
      </x:c>
      <x:c r="C118" s="73" t="str">
        <x:v>Facebook</x:v>
      </x:c>
      <x:c r="D118" s="73" t="str">
        <x:v>Photo</x:v>
      </x:c>
      <x:c r="E118" s="73" t="str">
        <x:v>Tips &amp; Tricks</x:v>
      </x:c>
      <x:c r="F118" s="73" t="str">
        <x:v>Brand Awareness</x:v>
      </x:c>
      <x:c r="G118" s="73" t="str">
        <x:v>Published</x:v>
      </x:c>
      <x:c r="H118" s="73" t="n">
        <x:v>12</x:v>
      </x:c>
      <x:c r="I118" s="73" t="str">
        <x:v>Tips &amp; Tricks Photo #117</x:v>
      </x:c>
      <x:c r="J118" s="74" t="n">
        <x:v>8296</x:v>
      </x:c>
      <x:c r="K118" s="74" t="n">
        <x:v>2527</x:v>
      </x:c>
      <x:c r="L118" s="74" t="n">
        <x:v>74</x:v>
      </x:c>
      <x:c r="M118" s="74" t="n">
        <x:v>18</x:v>
      </x:c>
      <x:c r="N118" s="74" t="n">
        <x:v>33</x:v>
      </x:c>
      <x:c r="O118" s="74" t="n">
        <x:v>8</x:v>
      </x:c>
      <x:c r="P118" s="74" t="n">
        <x:v>18</x:v>
      </x:c>
      <x:c r="Q118" s="75" t="n">
        <x:v>183000</x:v>
      </x:c>
      <x:c r="R118" s="75" t="n">
        <x:v>425000</x:v>
      </x:c>
      <x:c r="S118" s="74" t="n">
        <x:f>L118+M118+N118+O118</x:f>
        <x:v>133</x:v>
      </x:c>
      <x:c r="T118" s="76" t="n">
        <x:f>IFERROR(S118/K118,0)</x:f>
        <x:v>0.05263157894736842</x:v>
      </x:c>
      <x:c r="U118" s="76" t="n">
        <x:f>IFERROR(P118/K118,0)</x:f>
        <x:v>0.007123070834982192</x:v>
      </x:c>
      <x:c r="V118" s="77" t="n">
        <x:f>IFERROR(R118/Q118,0)</x:f>
        <x:v>2.3224043715846996</x:v>
      </x:c>
      <x:c r="W118" s="78" t="str">
        <x:f>IF(T118&gt;=0.08,"High",IF(T118&gt;=0.04,"Medium","Low"))</x:f>
        <x:v>Medium</x:v>
      </x:c>
    </x:row>
    <x:row r="119">
      <x:c r="A119" s="71" t="str">
        <x:v>P1118</x:v>
      </x:c>
      <x:c r="B119" s="72" t="n">
        <x:v>46029</x:v>
      </x:c>
      <x:c r="C119" s="73" t="str">
        <x:v>TikTok</x:v>
      </x:c>
      <x:c r="D119" s="73" t="str">
        <x:v>Story</x:v>
      </x:c>
      <x:c r="E119" s="73" t="str">
        <x:v>Education</x:v>
      </x:c>
      <x:c r="F119" s="73" t="str">
        <x:v>Community</x:v>
      </x:c>
      <x:c r="G119" s="73" t="str">
        <x:v>Published</x:v>
      </x:c>
      <x:c r="H119" s="73" t="n">
        <x:v>8</x:v>
      </x:c>
      <x:c r="I119" s="73" t="str">
        <x:v>Education Story #118</x:v>
      </x:c>
      <x:c r="J119" s="74" t="n">
        <x:v>21402</x:v>
      </x:c>
      <x:c r="K119" s="74" t="n">
        <x:v>3531</x:v>
      </x:c>
      <x:c r="L119" s="74" t="n">
        <x:v>69</x:v>
      </x:c>
      <x:c r="M119" s="74" t="n">
        <x:v>15</x:v>
      </x:c>
      <x:c r="N119" s="74" t="n">
        <x:v>13</x:v>
      </x:c>
      <x:c r="O119" s="74" t="n">
        <x:v>7</x:v>
      </x:c>
      <x:c r="P119" s="74" t="n">
        <x:v>22</x:v>
      </x:c>
      <x:c r="Q119" s="75" t="n">
        <x:v>0</x:v>
      </x:c>
      <x:c r="R119" s="75" t="n">
        <x:v>101000</x:v>
      </x:c>
      <x:c r="S119" s="74" t="n">
        <x:f>L119+M119+N119+O119</x:f>
        <x:v>104</x:v>
      </x:c>
      <x:c r="T119" s="76" t="n">
        <x:f>IFERROR(S119/K119,0)</x:f>
        <x:v>0.029453412630982726</x:v>
      </x:c>
      <x:c r="U119" s="76" t="n">
        <x:f>IFERROR(P119/K119,0)</x:f>
        <x:v>0.006230529595015576</x:v>
      </x:c>
      <x:c r="V119" s="77" t="n">
        <x:f>IFERROR(R119/Q119,0)</x:f>
        <x:v>0</x:v>
      </x:c>
      <x:c r="W119" s="78" t="str">
        <x:f>IF(T119&gt;=0.08,"High",IF(T119&gt;=0.04,"Medium","Low"))</x:f>
        <x:v>Low</x:v>
      </x:c>
    </x:row>
    <x:row r="120">
      <x:c r="A120" s="71" t="str">
        <x:v>P1119</x:v>
      </x:c>
      <x:c r="B120" s="72" t="n">
        <x:v>46133</x:v>
      </x:c>
      <x:c r="C120" s="73" t="str">
        <x:v>Instagram</x:v>
      </x:c>
      <x:c r="D120" s="73" t="str">
        <x:v>Short Video</x:v>
      </x:c>
      <x:c r="E120" s="73" t="str">
        <x:v>Tips &amp; Tricks</x:v>
      </x:c>
      <x:c r="F120" s="73" t="str">
        <x:v>Retention</x:v>
      </x:c>
      <x:c r="G120" s="73" t="str">
        <x:v>Published</x:v>
      </x:c>
      <x:c r="H120" s="73" t="n">
        <x:v>15</x:v>
      </x:c>
      <x:c r="I120" s="73" t="str">
        <x:v>Tips &amp; Tricks Short Video #119</x:v>
      </x:c>
      <x:c r="J120" s="74" t="n">
        <x:v>15832</x:v>
      </x:c>
      <x:c r="K120" s="74" t="n">
        <x:v>9299</x:v>
      </x:c>
      <x:c r="L120" s="74" t="n">
        <x:v>525</x:v>
      </x:c>
      <x:c r="M120" s="74" t="n">
        <x:v>115</x:v>
      </x:c>
      <x:c r="N120" s="74" t="n">
        <x:v>179</x:v>
      </x:c>
      <x:c r="O120" s="74" t="n">
        <x:v>210</x:v>
      </x:c>
      <x:c r="P120" s="74" t="n">
        <x:v>301</x:v>
      </x:c>
      <x:c r="Q120" s="75" t="n">
        <x:v>0</x:v>
      </x:c>
      <x:c r="R120" s="75" t="n">
        <x:v>664000</x:v>
      </x:c>
      <x:c r="S120" s="74" t="n">
        <x:f>L120+M120+N120+O120</x:f>
        <x:v>1029</x:v>
      </x:c>
      <x:c r="T120" s="76" t="n">
        <x:f>IFERROR(S120/K120,0)</x:f>
        <x:v>0.11065705989891386</x:v>
      </x:c>
      <x:c r="U120" s="76" t="n">
        <x:f>IFERROR(P120/K120,0)</x:f>
        <x:v>0.0323690719432197</x:v>
      </x:c>
      <x:c r="V120" s="77" t="n">
        <x:f>IFERROR(R120/Q120,0)</x:f>
        <x:v>0</x:v>
      </x:c>
      <x:c r="W120" s="78" t="str">
        <x:f>IF(T120&gt;=0.08,"High",IF(T120&gt;=0.04,"Medium","Low"))</x:f>
        <x:v>High</x:v>
      </x:c>
    </x:row>
    <x:row r="121">
      <x:c r="A121" s="71" t="str">
        <x:v>P1120</x:v>
      </x:c>
      <x:c r="B121" s="72" t="n">
        <x:v>46069</x:v>
      </x:c>
      <x:c r="C121" s="73" t="str">
        <x:v>YouTube</x:v>
      </x:c>
      <x:c r="D121" s="73" t="str">
        <x:v>Live</x:v>
      </x:c>
      <x:c r="E121" s="73" t="str">
        <x:v>Behind The Scene</x:v>
      </x:c>
      <x:c r="F121" s="73" t="str">
        <x:v>Launch</x:v>
      </x:c>
      <x:c r="G121" s="73" t="str">
        <x:v>Published</x:v>
      </x:c>
      <x:c r="H121" s="73" t="n">
        <x:v>9</x:v>
      </x:c>
      <x:c r="I121" s="73" t="str">
        <x:v>Behind The Scene Live #120</x:v>
      </x:c>
      <x:c r="J121" s="74" t="n">
        <x:v>9576</x:v>
      </x:c>
      <x:c r="K121" s="74" t="n">
        <x:v>3509</x:v>
      </x:c>
      <x:c r="L121" s="74" t="n">
        <x:v>183</x:v>
      </x:c>
      <x:c r="M121" s="74" t="n">
        <x:v>39</x:v>
      </x:c>
      <x:c r="N121" s="74" t="n">
        <x:v>10</x:v>
      </x:c>
      <x:c r="O121" s="74" t="n">
        <x:v>11</x:v>
      </x:c>
      <x:c r="P121" s="74" t="n">
        <x:v>67</x:v>
      </x:c>
      <x:c r="Q121" s="75" t="n">
        <x:v>8000</x:v>
      </x:c>
      <x:c r="R121" s="75" t="n">
        <x:v>335000</x:v>
      </x:c>
      <x:c r="S121" s="74" t="n">
        <x:f>L121+M121+N121+O121</x:f>
        <x:v>243</x:v>
      </x:c>
      <x:c r="T121" s="76" t="n">
        <x:f>IFERROR(S121/K121,0)</x:f>
        <x:v>0.06925049871758336</x:v>
      </x:c>
      <x:c r="U121" s="76" t="n">
        <x:f>IFERROR(P121/K121,0)</x:f>
        <x:v>0.01909375890567113</x:v>
      </x:c>
      <x:c r="V121" s="77" t="n">
        <x:f>IFERROR(R121/Q121,0)</x:f>
        <x:v>41.875</x:v>
      </x:c>
      <x:c r="W121" s="78" t="str">
        <x:f>IF(T121&gt;=0.08,"High",IF(T121&gt;=0.04,"Medium","Low"))</x:f>
        <x:v>Medium</x:v>
      </x:c>
    </x:row>
    <x:row r="122">
      <x:c r="A122" s="71" t="str">
        <x:v>P1121</x:v>
      </x:c>
      <x:c r="B122" s="72" t="n">
        <x:v>46091</x:v>
      </x:c>
      <x:c r="C122" s="73" t="str">
        <x:v>YouTube</x:v>
      </x:c>
      <x:c r="D122" s="73" t="str">
        <x:v>Reels</x:v>
      </x:c>
      <x:c r="E122" s="73" t="str">
        <x:v>Testimonial</x:v>
      </x:c>
      <x:c r="F122" s="73" t="str">
        <x:v>Traffic</x:v>
      </x:c>
      <x:c r="G122" s="73" t="str">
        <x:v>Published</x:v>
      </x:c>
      <x:c r="H122" s="73" t="n">
        <x:v>19</x:v>
      </x:c>
      <x:c r="I122" s="73" t="str">
        <x:v>Testimonial Reels #121</x:v>
      </x:c>
      <x:c r="J122" s="74" t="n">
        <x:v>9632</x:v>
      </x:c>
      <x:c r="K122" s="74" t="n">
        <x:v>1980</x:v>
      </x:c>
      <x:c r="L122" s="74" t="n">
        <x:v>102</x:v>
      </x:c>
      <x:c r="M122" s="74" t="n">
        <x:v>12</x:v>
      </x:c>
      <x:c r="N122" s="74" t="n">
        <x:v>33</x:v>
      </x:c>
      <x:c r="O122" s="74" t="n">
        <x:v>6</x:v>
      </x:c>
      <x:c r="P122" s="74" t="n">
        <x:v>80</x:v>
      </x:c>
      <x:c r="Q122" s="75" t="n">
        <x:v>206000</x:v>
      </x:c>
      <x:c r="R122" s="75" t="n">
        <x:v>479000</x:v>
      </x:c>
      <x:c r="S122" s="74" t="n">
        <x:f>L122+M122+N122+O122</x:f>
        <x:v>153</x:v>
      </x:c>
      <x:c r="T122" s="76" t="n">
        <x:f>IFERROR(S122/K122,0)</x:f>
        <x:v>0.07727272727272727</x:v>
      </x:c>
      <x:c r="U122" s="76" t="n">
        <x:f>IFERROR(P122/K122,0)</x:f>
        <x:v>0.04040404040404041</x:v>
      </x:c>
      <x:c r="V122" s="77" t="n">
        <x:f>IFERROR(R122/Q122,0)</x:f>
        <x:v>2.325242718446602</x:v>
      </x:c>
      <x:c r="W122" s="78" t="str">
        <x:f>IF(T122&gt;=0.08,"High",IF(T122&gt;=0.04,"Medium","Low"))</x:f>
        <x:v>Medium</x:v>
      </x:c>
    </x:row>
    <x:row r="123">
      <x:c r="A123" s="71" t="str">
        <x:v>P1122</x:v>
      </x:c>
      <x:c r="B123" s="72" t="n">
        <x:v>46069</x:v>
      </x:c>
      <x:c r="C123" s="73" t="str">
        <x:v>YouTube</x:v>
      </x:c>
      <x:c r="D123" s="73" t="str">
        <x:v>Live</x:v>
      </x:c>
      <x:c r="E123" s="73" t="str">
        <x:v>Product Demo</x:v>
      </x:c>
      <x:c r="F123" s="73" t="str">
        <x:v>Traffic</x:v>
      </x:c>
      <x:c r="G123" s="73" t="str">
        <x:v>Published</x:v>
      </x:c>
      <x:c r="H123" s="73" t="n">
        <x:v>15</x:v>
      </x:c>
      <x:c r="I123" s="73" t="str">
        <x:v>Product Demo Live #122</x:v>
      </x:c>
      <x:c r="J123" s="74" t="n">
        <x:v>8779</x:v>
      </x:c>
      <x:c r="K123" s="74" t="n">
        <x:v>2515</x:v>
      </x:c>
      <x:c r="L123" s="74" t="n">
        <x:v>114</x:v>
      </x:c>
      <x:c r="M123" s="74" t="n">
        <x:v>13</x:v>
      </x:c>
      <x:c r="N123" s="74" t="n">
        <x:v>22</x:v>
      </x:c>
      <x:c r="O123" s="74" t="n">
        <x:v>15</x:v>
      </x:c>
      <x:c r="P123" s="74" t="n">
        <x:v>10</x:v>
      </x:c>
      <x:c r="Q123" s="75" t="n">
        <x:v>0</x:v>
      </x:c>
      <x:c r="R123" s="75" t="n">
        <x:v>33000</x:v>
      </x:c>
      <x:c r="S123" s="74" t="n">
        <x:f>L123+M123+N123+O123</x:f>
        <x:v>164</x:v>
      </x:c>
      <x:c r="T123" s="76" t="n">
        <x:f>IFERROR(S123/K123,0)</x:f>
        <x:v>0.06520874751491054</x:v>
      </x:c>
      <x:c r="U123" s="76" t="n">
        <x:f>IFERROR(P123/K123,0)</x:f>
        <x:v>0.003976143141153081</x:v>
      </x:c>
      <x:c r="V123" s="77" t="n">
        <x:f>IFERROR(R123/Q123,0)</x:f>
        <x:v>0</x:v>
      </x:c>
      <x:c r="W123" s="78" t="str">
        <x:f>IF(T123&gt;=0.08,"High",IF(T123&gt;=0.04,"Medium","Low"))</x:f>
        <x:v>Medium</x:v>
      </x:c>
    </x:row>
    <x:row r="124">
      <x:c r="A124" s="71" t="str">
        <x:v>P1123</x:v>
      </x:c>
      <x:c r="B124" s="72" t="n">
        <x:v>46078</x:v>
      </x:c>
      <x:c r="C124" s="73" t="str">
        <x:v>YouTube</x:v>
      </x:c>
      <x:c r="D124" s="73" t="str">
        <x:v>Short Video</x:v>
      </x:c>
      <x:c r="E124" s="73" t="str">
        <x:v>Testimonial</x:v>
      </x:c>
      <x:c r="F124" s="73" t="str">
        <x:v>Brand Awareness</x:v>
      </x:c>
      <x:c r="G124" s="73" t="str">
        <x:v>Draft</x:v>
      </x:c>
      <x:c r="H124" s="73" t="n">
        <x:v>10</x:v>
      </x:c>
      <x:c r="I124" s="73" t="str">
        <x:v>Testimonial Short Video #123</x:v>
      </x:c>
      <x:c r="J124" s="74" t="n">
        <x:v>8562</x:v>
      </x:c>
      <x:c r="K124" s="74" t="n">
        <x:v>500</x:v>
      </x:c>
      <x:c r="L124" s="74" t="n">
        <x:v>12</x:v>
      </x:c>
      <x:c r="M124" s="74" t="n">
        <x:v>2</x:v>
      </x:c>
      <x:c r="N124" s="74" t="n">
        <x:v>2</x:v>
      </x:c>
      <x:c r="O124" s="74" t="n">
        <x:v>10</x:v>
      </x:c>
      <x:c r="P124" s="74" t="n">
        <x:v>7</x:v>
      </x:c>
      <x:c r="Q124" s="75" t="n">
        <x:v>137000</x:v>
      </x:c>
      <x:c r="R124" s="75" t="n">
        <x:v>253000</x:v>
      </x:c>
      <x:c r="S124" s="74" t="n">
        <x:f>L124+M124+N124+O124</x:f>
        <x:v>26</x:v>
      </x:c>
      <x:c r="T124" s="76" t="n">
        <x:f>IFERROR(S124/K124,0)</x:f>
        <x:v>0.052</x:v>
      </x:c>
      <x:c r="U124" s="76" t="n">
        <x:f>IFERROR(P124/K124,0)</x:f>
        <x:v>0.014</x:v>
      </x:c>
      <x:c r="V124" s="77" t="n">
        <x:f>IFERROR(R124/Q124,0)</x:f>
        <x:v>1.8467153284671534</x:v>
      </x:c>
      <x:c r="W124" s="78" t="str">
        <x:f>IF(T124&gt;=0.08,"High",IF(T124&gt;=0.04,"Medium","Low"))</x:f>
        <x:v>Medium</x:v>
      </x:c>
    </x:row>
    <x:row r="125">
      <x:c r="A125" s="71" t="str">
        <x:v>P1124</x:v>
      </x:c>
      <x:c r="B125" s="72" t="n">
        <x:v>46124</x:v>
      </x:c>
      <x:c r="C125" s="73" t="str">
        <x:v>Instagram</x:v>
      </x:c>
      <x:c r="D125" s="73" t="str">
        <x:v>Reels</x:v>
      </x:c>
      <x:c r="E125" s="73" t="str">
        <x:v>Promo</x:v>
      </x:c>
      <x:c r="F125" s="73" t="str">
        <x:v>Retention</x:v>
      </x:c>
      <x:c r="G125" s="73" t="str">
        <x:v>Published</x:v>
      </x:c>
      <x:c r="H125" s="73" t="n">
        <x:v>21</x:v>
      </x:c>
      <x:c r="I125" s="73" t="str">
        <x:v>Promo Reels #124</x:v>
      </x:c>
      <x:c r="J125" s="74" t="n">
        <x:v>15564</x:v>
      </x:c>
      <x:c r="K125" s="74" t="n">
        <x:v>10813</x:v>
      </x:c>
      <x:c r="L125" s="74" t="n">
        <x:v>360</x:v>
      </x:c>
      <x:c r="M125" s="74" t="n">
        <x:v>83</x:v>
      </x:c>
      <x:c r="N125" s="74" t="n">
        <x:v>205</x:v>
      </x:c>
      <x:c r="O125" s="74" t="n">
        <x:v>63</x:v>
      </x:c>
      <x:c r="P125" s="74" t="n">
        <x:v>146</x:v>
      </x:c>
      <x:c r="Q125" s="75" t="n">
        <x:v>0</x:v>
      </x:c>
      <x:c r="R125" s="75" t="n">
        <x:v>392000</x:v>
      </x:c>
      <x:c r="S125" s="74" t="n">
        <x:f>L125+M125+N125+O125</x:f>
        <x:v>711</x:v>
      </x:c>
      <x:c r="T125" s="76" t="n">
        <x:f>IFERROR(S125/K125,0)</x:f>
        <x:v>0.06575418477758253</x:v>
      </x:c>
      <x:c r="U125" s="76" t="n">
        <x:f>IFERROR(P125/K125,0)</x:f>
        <x:v>0.013502265791177286</x:v>
      </x:c>
      <x:c r="V125" s="77" t="n">
        <x:f>IFERROR(R125/Q125,0)</x:f>
        <x:v>0</x:v>
      </x:c>
      <x:c r="W125" s="78" t="str">
        <x:f>IF(T125&gt;=0.08,"High",IF(T125&gt;=0.04,"Medium","Low"))</x:f>
        <x:v>Medium</x:v>
      </x:c>
    </x:row>
    <x:row r="126">
      <x:c r="A126" s="71" t="str">
        <x:v>P1125</x:v>
      </x:c>
      <x:c r="B126" s="72" t="n">
        <x:v>46124</x:v>
      </x:c>
      <x:c r="C126" s="73" t="str">
        <x:v>Facebook</x:v>
      </x:c>
      <x:c r="D126" s="73" t="str">
        <x:v>Reels</x:v>
      </x:c>
      <x:c r="E126" s="73" t="str">
        <x:v>Behind The Scene</x:v>
      </x:c>
      <x:c r="F126" s="73" t="str">
        <x:v>Launch</x:v>
      </x:c>
      <x:c r="G126" s="73" t="str">
        <x:v>Scheduled</x:v>
      </x:c>
      <x:c r="H126" s="73" t="n">
        <x:v>20</x:v>
      </x:c>
      <x:c r="I126" s="73" t="str">
        <x:v>Behind The Scene Reels #125</x:v>
      </x:c>
      <x:c r="J126" s="74" t="n">
        <x:v>7212</x:v>
      </x:c>
      <x:c r="K126" s="74" t="n">
        <x:v>4675</x:v>
      </x:c>
      <x:c r="L126" s="74" t="n">
        <x:v>385</x:v>
      </x:c>
      <x:c r="M126" s="74" t="n">
        <x:v>27</x:v>
      </x:c>
      <x:c r="N126" s="74" t="n">
        <x:v>60</x:v>
      </x:c>
      <x:c r="O126" s="74" t="n">
        <x:v>6</x:v>
      </x:c>
      <x:c r="P126" s="74" t="n">
        <x:v>33</x:v>
      </x:c>
      <x:c r="Q126" s="75" t="n">
        <x:v>60000</x:v>
      </x:c>
      <x:c r="R126" s="75" t="n">
        <x:v>233000</x:v>
      </x:c>
      <x:c r="S126" s="74" t="n">
        <x:f>L126+M126+N126+O126</x:f>
        <x:v>478</x:v>
      </x:c>
      <x:c r="T126" s="76" t="n">
        <x:f>IFERROR(S126/K126,0)</x:f>
        <x:v>0.10224598930481284</x:v>
      </x:c>
      <x:c r="U126" s="76" t="n">
        <x:f>IFERROR(P126/K126,0)</x:f>
        <x:v>0.007058823529411765</x:v>
      </x:c>
      <x:c r="V126" s="77" t="n">
        <x:f>IFERROR(R126/Q126,0)</x:f>
        <x:v>3.8833333333333333</x:v>
      </x:c>
      <x:c r="W126" s="78" t="str">
        <x:f>IF(T126&gt;=0.08,"High",IF(T126&gt;=0.04,"Medium","Low"))</x:f>
        <x:v>High</x:v>
      </x:c>
    </x:row>
    <x:row r="127">
      <x:c r="A127" s="71" t="str">
        <x:v>P1126</x:v>
      </x:c>
      <x:c r="B127" s="72" t="n">
        <x:v>46072</x:v>
      </x:c>
      <x:c r="C127" s="73" t="str">
        <x:v>Instagram</x:v>
      </x:c>
      <x:c r="D127" s="73" t="str">
        <x:v>Story</x:v>
      </x:c>
      <x:c r="E127" s="73" t="str">
        <x:v>Behind The Scene</x:v>
      </x:c>
      <x:c r="F127" s="73" t="str">
        <x:v>Traffic</x:v>
      </x:c>
      <x:c r="G127" s="73" t="str">
        <x:v>Published</x:v>
      </x:c>
      <x:c r="H127" s="73" t="n">
        <x:v>13</x:v>
      </x:c>
      <x:c r="I127" s="73" t="str">
        <x:v>Behind The Scene Story #126</x:v>
      </x:c>
      <x:c r="J127" s="74" t="n">
        <x:v>15067</x:v>
      </x:c>
      <x:c r="K127" s="74" t="n">
        <x:v>6536</x:v>
      </x:c>
      <x:c r="L127" s="74" t="n">
        <x:v>94</x:v>
      </x:c>
      <x:c r="M127" s="74" t="n">
        <x:v>32</x:v>
      </x:c>
      <x:c r="N127" s="74" t="n">
        <x:v>18</x:v>
      </x:c>
      <x:c r="O127" s="74" t="n">
        <x:v>26</x:v>
      </x:c>
      <x:c r="P127" s="74" t="n">
        <x:v>97</x:v>
      </x:c>
      <x:c r="Q127" s="75" t="n">
        <x:v>0</x:v>
      </x:c>
      <x:c r="R127" s="75" t="n">
        <x:v>402000</x:v>
      </x:c>
      <x:c r="S127" s="74" t="n">
        <x:f>L127+M127+N127+O127</x:f>
        <x:v>170</x:v>
      </x:c>
      <x:c r="T127" s="76" t="n">
        <x:f>IFERROR(S127/K127,0)</x:f>
        <x:v>0.026009791921664627</x:v>
      </x:c>
      <x:c r="U127" s="76" t="n">
        <x:f>IFERROR(P127/K127,0)</x:f>
        <x:v>0.014840881272949816</x:v>
      </x:c>
      <x:c r="V127" s="77" t="n">
        <x:f>IFERROR(R127/Q127,0)</x:f>
        <x:v>0</x:v>
      </x:c>
      <x:c r="W127" s="78" t="str">
        <x:f>IF(T127&gt;=0.08,"High",IF(T127&gt;=0.04,"Medium","Low"))</x:f>
        <x:v>Low</x:v>
      </x:c>
    </x:row>
    <x:row r="128">
      <x:c r="A128" s="71" t="str">
        <x:v>P1127</x:v>
      </x:c>
      <x:c r="B128" s="72" t="n">
        <x:v>46056</x:v>
      </x:c>
      <x:c r="C128" s="73" t="str">
        <x:v>TikTok</x:v>
      </x:c>
      <x:c r="D128" s="73" t="str">
        <x:v>Story</x:v>
      </x:c>
      <x:c r="E128" s="73" t="str">
        <x:v>Product Demo</x:v>
      </x:c>
      <x:c r="F128" s="73" t="str">
        <x:v>Brand Awareness</x:v>
      </x:c>
      <x:c r="G128" s="73" t="str">
        <x:v>Published</x:v>
      </x:c>
      <x:c r="H128" s="73" t="n">
        <x:v>9</x:v>
      </x:c>
      <x:c r="I128" s="73" t="str">
        <x:v>Product Demo Story #127</x:v>
      </x:c>
      <x:c r="J128" s="74" t="n">
        <x:v>21903</x:v>
      </x:c>
      <x:c r="K128" s="74" t="n">
        <x:v>9537</x:v>
      </x:c>
      <x:c r="L128" s="74" t="n">
        <x:v>230</x:v>
      </x:c>
      <x:c r="M128" s="74" t="n">
        <x:v>18</x:v>
      </x:c>
      <x:c r="N128" s="74" t="n">
        <x:v>78</x:v>
      </x:c>
      <x:c r="O128" s="74" t="n">
        <x:v>118</x:v>
      </x:c>
      <x:c r="P128" s="74" t="n">
        <x:v>256</x:v>
      </x:c>
      <x:c r="Q128" s="75" t="n">
        <x:v>0</x:v>
      </x:c>
      <x:c r="R128" s="75" t="n">
        <x:v>1640000</x:v>
      </x:c>
      <x:c r="S128" s="74" t="n">
        <x:f>L128+M128+N128+O128</x:f>
        <x:v>444</x:v>
      </x:c>
      <x:c r="T128" s="76" t="n">
        <x:f>IFERROR(S128/K128,0)</x:f>
        <x:v>0.04655552060396351</x:v>
      </x:c>
      <x:c r="U128" s="76" t="n">
        <x:f>IFERROR(P128/K128,0)</x:f>
        <x:v>0.026842822690573555</x:v>
      </x:c>
      <x:c r="V128" s="77" t="n">
        <x:f>IFERROR(R128/Q128,0)</x:f>
        <x:v>0</x:v>
      </x:c>
      <x:c r="W128" s="78" t="str">
        <x:f>IF(T128&gt;=0.08,"High",IF(T128&gt;=0.04,"Medium","Low"))</x:f>
        <x:v>Medium</x:v>
      </x:c>
    </x:row>
    <x:row r="129">
      <x:c r="A129" s="71" t="str">
        <x:v>P1128</x:v>
      </x:c>
      <x:c r="B129" s="72" t="n">
        <x:v>46119</x:v>
      </x:c>
      <x:c r="C129" s="73" t="str">
        <x:v>Instagram</x:v>
      </x:c>
      <x:c r="D129" s="73" t="str">
        <x:v>Short Video</x:v>
      </x:c>
      <x:c r="E129" s="73" t="str">
        <x:v>Promo</x:v>
      </x:c>
      <x:c r="F129" s="73" t="str">
        <x:v>Traffic</x:v>
      </x:c>
      <x:c r="G129" s="73" t="str">
        <x:v>Published</x:v>
      </x:c>
      <x:c r="H129" s="73" t="n">
        <x:v>21</x:v>
      </x:c>
      <x:c r="I129" s="73" t="str">
        <x:v>Promo Short Video #128</x:v>
      </x:c>
      <x:c r="J129" s="74" t="n">
        <x:v>14780</x:v>
      </x:c>
      <x:c r="K129" s="74" t="n">
        <x:v>3886</x:v>
      </x:c>
      <x:c r="L129" s="74" t="n">
        <x:v>106</x:v>
      </x:c>
      <x:c r="M129" s="74" t="n">
        <x:v>20</x:v>
      </x:c>
      <x:c r="N129" s="74" t="n">
        <x:v>82</x:v>
      </x:c>
      <x:c r="O129" s="74" t="n">
        <x:v>22</x:v>
      </x:c>
      <x:c r="P129" s="74" t="n">
        <x:v>102</x:v>
      </x:c>
      <x:c r="Q129" s="75" t="n">
        <x:v>0</x:v>
      </x:c>
      <x:c r="R129" s="75" t="n">
        <x:v>105000</x:v>
      </x:c>
      <x:c r="S129" s="74" t="n">
        <x:f>L129+M129+N129+O129</x:f>
        <x:v>230</x:v>
      </x:c>
      <x:c r="T129" s="76" t="n">
        <x:f>IFERROR(S129/K129,0)</x:f>
        <x:v>0.05918682449819866</x:v>
      </x:c>
      <x:c r="U129" s="76" t="n">
        <x:f>IFERROR(P129/K129,0)</x:f>
        <x:v>0.02624806999485332</x:v>
      </x:c>
      <x:c r="V129" s="77" t="n">
        <x:f>IFERROR(R129/Q129,0)</x:f>
        <x:v>0</x:v>
      </x:c>
      <x:c r="W129" s="78" t="str">
        <x:f>IF(T129&gt;=0.08,"High",IF(T129&gt;=0.04,"Medium","Low"))</x:f>
        <x:v>Medium</x:v>
      </x:c>
    </x:row>
    <x:row r="130">
      <x:c r="A130" s="71" t="str">
        <x:v>P1129</x:v>
      </x:c>
      <x:c r="B130" s="72" t="n">
        <x:v>46081</x:v>
      </x:c>
      <x:c r="C130" s="73" t="str">
        <x:v>Instagram</x:v>
      </x:c>
      <x:c r="D130" s="73" t="str">
        <x:v>Carousel</x:v>
      </x:c>
      <x:c r="E130" s="73" t="str">
        <x:v>Product Demo</x:v>
      </x:c>
      <x:c r="F130" s="73" t="str">
        <x:v>Brand Awareness</x:v>
      </x:c>
      <x:c r="G130" s="73" t="str">
        <x:v>Scheduled</x:v>
      </x:c>
      <x:c r="H130" s="73" t="n">
        <x:v>20</x:v>
      </x:c>
      <x:c r="I130" s="73" t="str">
        <x:v>Product Demo Carousel #129</x:v>
      </x:c>
      <x:c r="J130" s="74" t="n">
        <x:v>16481</x:v>
      </x:c>
      <x:c r="K130" s="74" t="n">
        <x:v>5847</x:v>
      </x:c>
      <x:c r="L130" s="74" t="n">
        <x:v>329</x:v>
      </x:c>
      <x:c r="M130" s="74" t="n">
        <x:v>42</x:v>
      </x:c>
      <x:c r="N130" s="74" t="n">
        <x:v>49</x:v>
      </x:c>
      <x:c r="O130" s="74" t="n">
        <x:v>36</x:v>
      </x:c>
      <x:c r="P130" s="74" t="n">
        <x:v>219</x:v>
      </x:c>
      <x:c r="Q130" s="75" t="n">
        <x:v>178000</x:v>
      </x:c>
      <x:c r="R130" s="75" t="n">
        <x:v>514000</x:v>
      </x:c>
      <x:c r="S130" s="74" t="n">
        <x:f>L130+M130+N130+O130</x:f>
        <x:v>456</x:v>
      </x:c>
      <x:c r="T130" s="76" t="n">
        <x:f>IFERROR(S130/K130,0)</x:f>
        <x:v>0.07798871216008209</x:v>
      </x:c>
      <x:c r="U130" s="76" t="n">
        <x:f>IFERROR(P130/K130,0)</x:f>
        <x:v>0.03745510518214469</x:v>
      </x:c>
      <x:c r="V130" s="77" t="n">
        <x:f>IFERROR(R130/Q130,0)</x:f>
        <x:v>2.8876404494382024</x:v>
      </x:c>
      <x:c r="W130" s="78" t="str">
        <x:f>IF(T130&gt;=0.08,"High",IF(T130&gt;=0.04,"Medium","Low"))</x:f>
        <x:v>Medium</x:v>
      </x:c>
    </x:row>
    <x:row r="131">
      <x:c r="A131" s="71" t="str">
        <x:v>P1130</x:v>
      </x:c>
      <x:c r="B131" s="72" t="n">
        <x:v>46046</x:v>
      </x:c>
      <x:c r="C131" s="73" t="str">
        <x:v>Instagram</x:v>
      </x:c>
      <x:c r="D131" s="73" t="str">
        <x:v>Carousel</x:v>
      </x:c>
      <x:c r="E131" s="73" t="str">
        <x:v>Tips &amp; Tricks</x:v>
      </x:c>
      <x:c r="F131" s="73" t="str">
        <x:v>Launch</x:v>
      </x:c>
      <x:c r="G131" s="73" t="str">
        <x:v>Draft</x:v>
      </x:c>
      <x:c r="H131" s="73" t="n">
        <x:v>20</x:v>
      </x:c>
      <x:c r="I131" s="73" t="str">
        <x:v>Tips &amp; Tricks Carousel #130</x:v>
      </x:c>
      <x:c r="J131" s="74" t="n">
        <x:v>15277</x:v>
      </x:c>
      <x:c r="K131" s="74" t="n">
        <x:v>7597</x:v>
      </x:c>
      <x:c r="L131" s="74" t="n">
        <x:v>353</x:v>
      </x:c>
      <x:c r="M131" s="74" t="n">
        <x:v>90</x:v>
      </x:c>
      <x:c r="N131" s="74" t="n">
        <x:v>32</x:v>
      </x:c>
      <x:c r="O131" s="74" t="n">
        <x:v>93</x:v>
      </x:c>
      <x:c r="P131" s="74" t="n">
        <x:v>47</x:v>
      </x:c>
      <x:c r="Q131" s="75" t="n">
        <x:v>34000</x:v>
      </x:c>
      <x:c r="R131" s="75" t="n">
        <x:v>157000</x:v>
      </x:c>
      <x:c r="S131" s="74" t="n">
        <x:f>L131+M131+N131+O131</x:f>
        <x:v>568</x:v>
      </x:c>
      <x:c r="T131" s="76" t="n">
        <x:f>IFERROR(S131/K131,0)</x:f>
        <x:v>0.07476635514018691</x:v>
      </x:c>
      <x:c r="U131" s="76" t="n">
        <x:f>IFERROR(P131/K131,0)</x:f>
        <x:v>0.006186652626036593</x:v>
      </x:c>
      <x:c r="V131" s="77" t="n">
        <x:f>IFERROR(R131/Q131,0)</x:f>
        <x:v>4.617647058823529</x:v>
      </x:c>
      <x:c r="W131" s="78" t="str">
        <x:f>IF(T131&gt;=0.08,"High",IF(T131&gt;=0.04,"Medium","Low"))</x:f>
        <x:v>Medium</x:v>
      </x:c>
    </x:row>
    <x:row r="132">
      <x:c r="A132" s="71" t="str">
        <x:v>P1131</x:v>
      </x:c>
      <x:c r="B132" s="72" t="n">
        <x:v>46161</x:v>
      </x:c>
      <x:c r="C132" s="73" t="str">
        <x:v>Instagram</x:v>
      </x:c>
      <x:c r="D132" s="73" t="str">
        <x:v>Short Video</x:v>
      </x:c>
      <x:c r="E132" s="73" t="str">
        <x:v>Promo</x:v>
      </x:c>
      <x:c r="F132" s="73" t="str">
        <x:v>Brand Awareness</x:v>
      </x:c>
      <x:c r="G132" s="73" t="str">
        <x:v>Published</x:v>
      </x:c>
      <x:c r="H132" s="73" t="n">
        <x:v>10</x:v>
      </x:c>
      <x:c r="I132" s="73" t="str">
        <x:v>Promo Short Video #131</x:v>
      </x:c>
      <x:c r="J132" s="74" t="n">
        <x:v>14988</x:v>
      </x:c>
      <x:c r="K132" s="74" t="n">
        <x:v>703</x:v>
      </x:c>
      <x:c r="L132" s="74" t="n">
        <x:v>63</x:v>
      </x:c>
      <x:c r="M132" s="74" t="n">
        <x:v>3</x:v>
      </x:c>
      <x:c r="N132" s="74" t="n">
        <x:v>14</x:v>
      </x:c>
      <x:c r="O132" s="74" t="n">
        <x:v>8</x:v>
      </x:c>
      <x:c r="P132" s="74" t="n">
        <x:v>27</x:v>
      </x:c>
      <x:c r="Q132" s="75" t="n">
        <x:v>121000</x:v>
      </x:c>
      <x:c r="R132" s="75" t="n">
        <x:v>281000</x:v>
      </x:c>
      <x:c r="S132" s="74" t="n">
        <x:f>L132+M132+N132+O132</x:f>
        <x:v>88</x:v>
      </x:c>
      <x:c r="T132" s="76" t="n">
        <x:f>IFERROR(S132/K132,0)</x:f>
        <x:v>0.1251778093883357</x:v>
      </x:c>
      <x:c r="U132" s="76" t="n">
        <x:f>IFERROR(P132/K132,0)</x:f>
        <x:v>0.03840682788051209</x:v>
      </x:c>
      <x:c r="V132" s="77" t="n">
        <x:f>IFERROR(R132/Q132,0)</x:f>
        <x:v>2.322314049586777</x:v>
      </x:c>
      <x:c r="W132" s="78" t="str">
        <x:f>IF(T132&gt;=0.08,"High",IF(T132&gt;=0.04,"Medium","Low"))</x:f>
        <x:v>High</x:v>
      </x:c>
    </x:row>
    <x:row r="133">
      <x:c r="A133" s="71" t="str">
        <x:v>P1132</x:v>
      </x:c>
      <x:c r="B133" s="72" t="n">
        <x:v>46114</x:v>
      </x:c>
      <x:c r="C133" s="73" t="str">
        <x:v>TikTok</x:v>
      </x:c>
      <x:c r="D133" s="73" t="str">
        <x:v>Short Video</x:v>
      </x:c>
      <x:c r="E133" s="73" t="str">
        <x:v>Tips &amp; Tricks</x:v>
      </x:c>
      <x:c r="F133" s="73" t="str">
        <x:v>Retention</x:v>
      </x:c>
      <x:c r="G133" s="73" t="str">
        <x:v>Published</x:v>
      </x:c>
      <x:c r="H133" s="73" t="n">
        <x:v>13</x:v>
      </x:c>
      <x:c r="I133" s="73" t="str">
        <x:v>Tips &amp; Tricks Short Video #132</x:v>
      </x:c>
      <x:c r="J133" s="74" t="n">
        <x:v>23179</x:v>
      </x:c>
      <x:c r="K133" s="74" t="n">
        <x:v>5306</x:v>
      </x:c>
      <x:c r="L133" s="74" t="n">
        <x:v>246</x:v>
      </x:c>
      <x:c r="M133" s="74" t="n">
        <x:v>44</x:v>
      </x:c>
      <x:c r="N133" s="74" t="n">
        <x:v>66</x:v>
      </x:c>
      <x:c r="O133" s="74" t="n">
        <x:v>81</x:v>
      </x:c>
      <x:c r="P133" s="74" t="n">
        <x:v>194</x:v>
      </x:c>
      <x:c r="Q133" s="75" t="n">
        <x:v>0</x:v>
      </x:c>
      <x:c r="R133" s="75" t="n">
        <x:v>259000</x:v>
      </x:c>
      <x:c r="S133" s="74" t="n">
        <x:f>L133+M133+N133+O133</x:f>
        <x:v>437</x:v>
      </x:c>
      <x:c r="T133" s="76" t="n">
        <x:f>IFERROR(S133/K133,0)</x:f>
        <x:v>0.08235959291368262</x:v>
      </x:c>
      <x:c r="U133" s="76" t="n">
        <x:f>IFERROR(P133/K133,0)</x:f>
        <x:v>0.0365623822088202</x:v>
      </x:c>
      <x:c r="V133" s="77" t="n">
        <x:f>IFERROR(R133/Q133,0)</x:f>
        <x:v>0</x:v>
      </x:c>
      <x:c r="W133" s="78" t="str">
        <x:f>IF(T133&gt;=0.08,"High",IF(T133&gt;=0.04,"Medium","Low"))</x:f>
        <x:v>High</x:v>
      </x:c>
    </x:row>
    <x:row r="134">
      <x:c r="A134" s="71" t="str">
        <x:v>P1133</x:v>
      </x:c>
      <x:c r="B134" s="72" t="n">
        <x:v>46111</x:v>
      </x:c>
      <x:c r="C134" s="73" t="str">
        <x:v>TikTok</x:v>
      </x:c>
      <x:c r="D134" s="73" t="str">
        <x:v>Carousel</x:v>
      </x:c>
      <x:c r="E134" s="73" t="str">
        <x:v>Promo</x:v>
      </x:c>
      <x:c r="F134" s="73" t="str">
        <x:v>Retention</x:v>
      </x:c>
      <x:c r="G134" s="73" t="str">
        <x:v>Scheduled</x:v>
      </x:c>
      <x:c r="H134" s="73" t="n">
        <x:v>9</x:v>
      </x:c>
      <x:c r="I134" s="73" t="str">
        <x:v>Promo Carousel #133</x:v>
      </x:c>
      <x:c r="J134" s="74" t="n">
        <x:v>20994</x:v>
      </x:c>
      <x:c r="K134" s="74" t="n">
        <x:v>10582</x:v>
      </x:c>
      <x:c r="L134" s="74" t="n">
        <x:v>721</x:v>
      </x:c>
      <x:c r="M134" s="74" t="n">
        <x:v>24</x:v>
      </x:c>
      <x:c r="N134" s="74" t="n">
        <x:v>116</x:v>
      </x:c>
      <x:c r="O134" s="74" t="n">
        <x:v>214</x:v>
      </x:c>
      <x:c r="P134" s="74" t="n">
        <x:v>186</x:v>
      </x:c>
      <x:c r="Q134" s="75" t="n">
        <x:v>0</x:v>
      </x:c>
      <x:c r="R134" s="75" t="n">
        <x:v>948000</x:v>
      </x:c>
      <x:c r="S134" s="74" t="n">
        <x:f>L134+M134+N134+O134</x:f>
        <x:v>1075</x:v>
      </x:c>
      <x:c r="T134" s="76" t="n">
        <x:f>IFERROR(S134/K134,0)</x:f>
        <x:v>0.10158760158760159</x:v>
      </x:c>
      <x:c r="U134" s="76" t="n">
        <x:f>IFERROR(P134/K134,0)</x:f>
        <x:v>0.017577017577017576</x:v>
      </x:c>
      <x:c r="V134" s="77" t="n">
        <x:f>IFERROR(R134/Q134,0)</x:f>
        <x:v>0</x:v>
      </x:c>
      <x:c r="W134" s="78" t="str">
        <x:f>IF(T134&gt;=0.08,"High",IF(T134&gt;=0.04,"Medium","Low"))</x:f>
        <x:v>High</x:v>
      </x:c>
    </x:row>
    <x:row r="135">
      <x:c r="A135" s="71" t="str">
        <x:v>P1134</x:v>
      </x:c>
      <x:c r="B135" s="72" t="n">
        <x:v>46075</x:v>
      </x:c>
      <x:c r="C135" s="73" t="str">
        <x:v>Facebook</x:v>
      </x:c>
      <x:c r="D135" s="73" t="str">
        <x:v>Short Video</x:v>
      </x:c>
      <x:c r="E135" s="73" t="str">
        <x:v>Promo</x:v>
      </x:c>
      <x:c r="F135" s="73" t="str">
        <x:v>Traffic</x:v>
      </x:c>
      <x:c r="G135" s="73" t="str">
        <x:v>Published</x:v>
      </x:c>
      <x:c r="H135" s="73" t="n">
        <x:v>12</x:v>
      </x:c>
      <x:c r="I135" s="73" t="str">
        <x:v>Promo Short Video #134</x:v>
      </x:c>
      <x:c r="J135" s="74" t="n">
        <x:v>7022</x:v>
      </x:c>
      <x:c r="K135" s="74" t="n">
        <x:v>2207</x:v>
      </x:c>
      <x:c r="L135" s="74" t="n">
        <x:v>128</x:v>
      </x:c>
      <x:c r="M135" s="74" t="n">
        <x:v>23</x:v>
      </x:c>
      <x:c r="N135" s="74" t="n">
        <x:v>14</x:v>
      </x:c>
      <x:c r="O135" s="74" t="n">
        <x:v>36</x:v>
      </x:c>
      <x:c r="P135" s="74" t="n">
        <x:v>73</x:v>
      </x:c>
      <x:c r="Q135" s="75" t="n">
        <x:v>244000</x:v>
      </x:c>
      <x:c r="R135" s="75" t="n">
        <x:v>418000</x:v>
      </x:c>
      <x:c r="S135" s="74" t="n">
        <x:f>L135+M135+N135+O135</x:f>
        <x:v>201</x:v>
      </x:c>
      <x:c r="T135" s="76" t="n">
        <x:f>IFERROR(S135/K135,0)</x:f>
        <x:v>0.09107385591300408</x:v>
      </x:c>
      <x:c r="U135" s="76" t="n">
        <x:f>IFERROR(P135/K135,0)</x:f>
        <x:v>0.03307657453556864</x:v>
      </x:c>
      <x:c r="V135" s="77" t="n">
        <x:f>IFERROR(R135/Q135,0)</x:f>
        <x:v>1.7131147540983607</x:v>
      </x:c>
      <x:c r="W135" s="78" t="str">
        <x:f>IF(T135&gt;=0.08,"High",IF(T135&gt;=0.04,"Medium","Low"))</x:f>
        <x:v>High</x:v>
      </x:c>
    </x:row>
    <x:row r="136">
      <x:c r="A136" s="71" t="str">
        <x:v>P1135</x:v>
      </x:c>
      <x:c r="B136" s="72" t="n">
        <x:v>46028</x:v>
      </x:c>
      <x:c r="C136" s="73" t="str">
        <x:v>Instagram</x:v>
      </x:c>
      <x:c r="D136" s="73" t="str">
        <x:v>Reels</x:v>
      </x:c>
      <x:c r="E136" s="73" t="str">
        <x:v>Testimonial</x:v>
      </x:c>
      <x:c r="F136" s="73" t="str">
        <x:v>Launch</x:v>
      </x:c>
      <x:c r="G136" s="73" t="str">
        <x:v>Published</x:v>
      </x:c>
      <x:c r="H136" s="73" t="n">
        <x:v>10</x:v>
      </x:c>
      <x:c r="I136" s="73" t="str">
        <x:v>Testimonial Reels #135</x:v>
      </x:c>
      <x:c r="J136" s="74" t="n">
        <x:v>15869</x:v>
      </x:c>
      <x:c r="K136" s="74" t="n">
        <x:v>2625</x:v>
      </x:c>
      <x:c r="L136" s="74" t="n">
        <x:v>217</x:v>
      </x:c>
      <x:c r="M136" s="74" t="n">
        <x:v>24</x:v>
      </x:c>
      <x:c r="N136" s="74" t="n">
        <x:v>9</x:v>
      </x:c>
      <x:c r="O136" s="74" t="n">
        <x:v>63</x:v>
      </x:c>
      <x:c r="P136" s="74" t="n">
        <x:v>33</x:v>
      </x:c>
      <x:c r="Q136" s="75" t="n">
        <x:v>0</x:v>
      </x:c>
      <x:c r="R136" s="75" t="n">
        <x:v>168000</x:v>
      </x:c>
      <x:c r="S136" s="74" t="n">
        <x:f>L136+M136+N136+O136</x:f>
        <x:v>313</x:v>
      </x:c>
      <x:c r="T136" s="76" t="n">
        <x:f>IFERROR(S136/K136,0)</x:f>
        <x:v>0.11923809523809524</x:v>
      </x:c>
      <x:c r="U136" s="76" t="n">
        <x:f>IFERROR(P136/K136,0)</x:f>
        <x:v>0.012571428571428572</x:v>
      </x:c>
      <x:c r="V136" s="77" t="n">
        <x:f>IFERROR(R136/Q136,0)</x:f>
        <x:v>0</x:v>
      </x:c>
      <x:c r="W136" s="78" t="str">
        <x:f>IF(T136&gt;=0.08,"High",IF(T136&gt;=0.04,"Medium","Low"))</x:f>
        <x:v>High</x:v>
      </x:c>
    </x:row>
    <x:row r="137">
      <x:c r="A137" s="71" t="str">
        <x:v>P1136</x:v>
      </x:c>
      <x:c r="B137" s="72" t="n">
        <x:v>46065</x:v>
      </x:c>
      <x:c r="C137" s="73" t="str">
        <x:v>Instagram</x:v>
      </x:c>
      <x:c r="D137" s="73" t="str">
        <x:v>Reels</x:v>
      </x:c>
      <x:c r="E137" s="73" t="str">
        <x:v>Behind The Scene</x:v>
      </x:c>
      <x:c r="F137" s="73" t="str">
        <x:v>Traffic</x:v>
      </x:c>
      <x:c r="G137" s="73" t="str">
        <x:v>Published</x:v>
      </x:c>
      <x:c r="H137" s="73" t="n">
        <x:v>20</x:v>
      </x:c>
      <x:c r="I137" s="73" t="str">
        <x:v>Behind The Scene Reels #136</x:v>
      </x:c>
      <x:c r="J137" s="74" t="n">
        <x:v>14778</x:v>
      </x:c>
      <x:c r="K137" s="74" t="n">
        <x:v>7280</x:v>
      </x:c>
      <x:c r="L137" s="74" t="n">
        <x:v>567</x:v>
      </x:c>
      <x:c r="M137" s="74" t="n">
        <x:v>96</x:v>
      </x:c>
      <x:c r="N137" s="74" t="n">
        <x:v>173</x:v>
      </x:c>
      <x:c r="O137" s="74" t="n">
        <x:v>139</x:v>
      </x:c>
      <x:c r="P137" s="74" t="n">
        <x:v>226</x:v>
      </x:c>
      <x:c r="Q137" s="75" t="n">
        <x:v>244000</x:v>
      </x:c>
      <x:c r="R137" s="75" t="n">
        <x:v>705000</x:v>
      </x:c>
      <x:c r="S137" s="74" t="n">
        <x:f>L137+M137+N137+O137</x:f>
        <x:v>975</x:v>
      </x:c>
      <x:c r="T137" s="76" t="n">
        <x:f>IFERROR(S137/K137,0)</x:f>
        <x:v>0.13392857142857142</x:v>
      </x:c>
      <x:c r="U137" s="76" t="n">
        <x:f>IFERROR(P137/K137,0)</x:f>
        <x:v>0.031043956043956045</x:v>
      </x:c>
      <x:c r="V137" s="77" t="n">
        <x:f>IFERROR(R137/Q137,0)</x:f>
        <x:v>2.889344262295082</x:v>
      </x:c>
      <x:c r="W137" s="78" t="str">
        <x:f>IF(T137&gt;=0.08,"High",IF(T137&gt;=0.04,"Medium","Low"))</x:f>
        <x:v>High</x:v>
      </x:c>
    </x:row>
    <x:row r="138">
      <x:c r="A138" s="71" t="str">
        <x:v>P1137</x:v>
      </x:c>
      <x:c r="B138" s="72" t="n">
        <x:v>46112</x:v>
      </x:c>
      <x:c r="C138" s="73" t="str">
        <x:v>Instagram</x:v>
      </x:c>
      <x:c r="D138" s="73" t="str">
        <x:v>Carousel</x:v>
      </x:c>
      <x:c r="E138" s="73" t="str">
        <x:v>Education</x:v>
      </x:c>
      <x:c r="F138" s="73" t="str">
        <x:v>Launch</x:v>
      </x:c>
      <x:c r="G138" s="73" t="str">
        <x:v>Published</x:v>
      </x:c>
      <x:c r="H138" s="73" t="n">
        <x:v>10</x:v>
      </x:c>
      <x:c r="I138" s="73" t="str">
        <x:v>Education Carousel #137</x:v>
      </x:c>
      <x:c r="J138" s="74" t="n">
        <x:v>15637</x:v>
      </x:c>
      <x:c r="K138" s="74" t="n">
        <x:v>5038</x:v>
      </x:c>
      <x:c r="L138" s="74" t="n">
        <x:v>342</x:v>
      </x:c>
      <x:c r="M138" s="74" t="n">
        <x:v>22</x:v>
      </x:c>
      <x:c r="N138" s="74" t="n">
        <x:v>24</x:v>
      </x:c>
      <x:c r="O138" s="74" t="n">
        <x:v>60</x:v>
      </x:c>
      <x:c r="P138" s="74" t="n">
        <x:v>150</x:v>
      </x:c>
      <x:c r="Q138" s="75" t="n">
        <x:v>153000</x:v>
      </x:c>
      <x:c r="R138" s="75" t="n">
        <x:v>743000</x:v>
      </x:c>
      <x:c r="S138" s="74" t="n">
        <x:f>L138+M138+N138+O138</x:f>
        <x:v>448</x:v>
      </x:c>
      <x:c r="T138" s="76" t="n">
        <x:f>IFERROR(S138/K138,0)</x:f>
        <x:v>0.0889241762604208</x:v>
      </x:c>
      <x:c r="U138" s="76" t="n">
        <x:f>IFERROR(P138/K138,0)</x:f>
        <x:v>0.029773719730051607</x:v>
      </x:c>
      <x:c r="V138" s="77" t="n">
        <x:f>IFERROR(R138/Q138,0)</x:f>
        <x:v>4.856209150326797</x:v>
      </x:c>
      <x:c r="W138" s="78" t="str">
        <x:f>IF(T138&gt;=0.08,"High",IF(T138&gt;=0.04,"Medium","Low"))</x:f>
        <x:v>High</x:v>
      </x:c>
    </x:row>
    <x:row r="139">
      <x:c r="A139" s="71" t="str">
        <x:v>P1138</x:v>
      </x:c>
      <x:c r="B139" s="72" t="n">
        <x:v>46119</x:v>
      </x:c>
      <x:c r="C139" s="73" t="str">
        <x:v>Instagram</x:v>
      </x:c>
      <x:c r="D139" s="73" t="str">
        <x:v>Carousel</x:v>
      </x:c>
      <x:c r="E139" s="73" t="str">
        <x:v>Education</x:v>
      </x:c>
      <x:c r="F139" s="73" t="str">
        <x:v>Brand Awareness</x:v>
      </x:c>
      <x:c r="G139" s="73" t="str">
        <x:v>Published</x:v>
      </x:c>
      <x:c r="H139" s="73" t="n">
        <x:v>15</x:v>
      </x:c>
      <x:c r="I139" s="73" t="str">
        <x:v>Education Carousel #138</x:v>
      </x:c>
      <x:c r="J139" s="74" t="n">
        <x:v>14525</x:v>
      </x:c>
      <x:c r="K139" s="74" t="n">
        <x:v>9401</x:v>
      </x:c>
      <x:c r="L139" s="74" t="n">
        <x:v>336</x:v>
      </x:c>
      <x:c r="M139" s="74" t="n">
        <x:v>52</x:v>
      </x:c>
      <x:c r="N139" s="74" t="n">
        <x:v>164</x:v>
      </x:c>
      <x:c r="O139" s="74" t="n">
        <x:v>141</x:v>
      </x:c>
      <x:c r="P139" s="74" t="n">
        <x:v>278</x:v>
      </x:c>
      <x:c r="Q139" s="75" t="n">
        <x:v>228000</x:v>
      </x:c>
      <x:c r="R139" s="75" t="n">
        <x:v>1515000</x:v>
      </x:c>
      <x:c r="S139" s="74" t="n">
        <x:f>L139+M139+N139+O139</x:f>
        <x:v>693</x:v>
      </x:c>
      <x:c r="T139" s="76" t="n">
        <x:f>IFERROR(S139/K139,0)</x:f>
        <x:v>0.07371556217423679</x:v>
      </x:c>
      <x:c r="U139" s="76" t="n">
        <x:f>IFERROR(P139/K139,0)</x:f>
        <x:v>0.029571322199765982</x:v>
      </x:c>
      <x:c r="V139" s="77" t="n">
        <x:f>IFERROR(R139/Q139,0)</x:f>
        <x:v>6.644736842105263</x:v>
      </x:c>
      <x:c r="W139" s="78" t="str">
        <x:f>IF(T139&gt;=0.08,"High",IF(T139&gt;=0.04,"Medium","Low"))</x:f>
        <x:v>Medium</x:v>
      </x:c>
    </x:row>
    <x:row r="140">
      <x:c r="A140" s="71" t="str">
        <x:v>P1139</x:v>
      </x:c>
      <x:c r="B140" s="72" t="n">
        <x:v>46120</x:v>
      </x:c>
      <x:c r="C140" s="73" t="str">
        <x:v>TikTok</x:v>
      </x:c>
      <x:c r="D140" s="73" t="str">
        <x:v>Story</x:v>
      </x:c>
      <x:c r="E140" s="73" t="str">
        <x:v>Behind The Scene</x:v>
      </x:c>
      <x:c r="F140" s="73" t="str">
        <x:v>Retention</x:v>
      </x:c>
      <x:c r="G140" s="73" t="str">
        <x:v>Published</x:v>
      </x:c>
      <x:c r="H140" s="73" t="n">
        <x:v>21</x:v>
      </x:c>
      <x:c r="I140" s="73" t="str">
        <x:v>Behind The Scene Story #139</x:v>
      </x:c>
      <x:c r="J140" s="74" t="n">
        <x:v>22525</x:v>
      </x:c>
      <x:c r="K140" s="74" t="n">
        <x:v>8463</x:v>
      </x:c>
      <x:c r="L140" s="74" t="n">
        <x:v>220</x:v>
      </x:c>
      <x:c r="M140" s="74" t="n">
        <x:v>42</x:v>
      </x:c>
      <x:c r="N140" s="74" t="n">
        <x:v>51</x:v>
      </x:c>
      <x:c r="O140" s="74" t="n">
        <x:v>18</x:v>
      </x:c>
      <x:c r="P140" s="74" t="n">
        <x:v>282</x:v>
      </x:c>
      <x:c r="Q140" s="75" t="n">
        <x:v>107000</x:v>
      </x:c>
      <x:c r="R140" s="75" t="n">
        <x:v>1197000</x:v>
      </x:c>
      <x:c r="S140" s="74" t="n">
        <x:f>L140+M140+N140+O140</x:f>
        <x:v>331</x:v>
      </x:c>
      <x:c r="T140" s="76" t="n">
        <x:f>IFERROR(S140/K140,0)</x:f>
        <x:v>0.0391114262082004</x:v>
      </x:c>
      <x:c r="U140" s="76" t="n">
        <x:f>IFERROR(P140/K140,0)</x:f>
        <x:v>0.03332151719248493</x:v>
      </x:c>
      <x:c r="V140" s="77" t="n">
        <x:f>IFERROR(R140/Q140,0)</x:f>
        <x:v>11.186915887850468</x:v>
      </x:c>
      <x:c r="W140" s="78" t="str">
        <x:f>IF(T140&gt;=0.08,"High",IF(T140&gt;=0.04,"Medium","Low"))</x:f>
        <x:v>Low</x:v>
      </x:c>
    </x:row>
    <x:row r="141">
      <x:c r="A141" s="71" t="str">
        <x:v>P1140</x:v>
      </x:c>
      <x:c r="B141" s="72" t="n">
        <x:v>46047</x:v>
      </x:c>
      <x:c r="C141" s="73" t="str">
        <x:v>YouTube</x:v>
      </x:c>
      <x:c r="D141" s="73" t="str">
        <x:v>Photo</x:v>
      </x:c>
      <x:c r="E141" s="73" t="str">
        <x:v>Education</x:v>
      </x:c>
      <x:c r="F141" s="73" t="str">
        <x:v>Retention</x:v>
      </x:c>
      <x:c r="G141" s="73" t="str">
        <x:v>Published</x:v>
      </x:c>
      <x:c r="H141" s="73" t="n">
        <x:v>21</x:v>
      </x:c>
      <x:c r="I141" s="73" t="str">
        <x:v>Education Photo #140</x:v>
      </x:c>
      <x:c r="J141" s="74" t="n">
        <x:v>8324</x:v>
      </x:c>
      <x:c r="K141" s="74" t="n">
        <x:v>553</x:v>
      </x:c>
      <x:c r="L141" s="74" t="n">
        <x:v>23</x:v>
      </x:c>
      <x:c r="M141" s="74" t="n">
        <x:v>2</x:v>
      </x:c>
      <x:c r="N141" s="74" t="n">
        <x:v>1</x:v>
      </x:c>
      <x:c r="O141" s="74" t="n">
        <x:v>5</x:v>
      </x:c>
      <x:c r="P141" s="74" t="n">
        <x:v>17</x:v>
      </x:c>
      <x:c r="Q141" s="75" t="n">
        <x:v>0</x:v>
      </x:c>
      <x:c r="R141" s="75" t="n">
        <x:v>88000</x:v>
      </x:c>
      <x:c r="S141" s="74" t="n">
        <x:f>L141+M141+N141+O141</x:f>
        <x:v>31</x:v>
      </x:c>
      <x:c r="T141" s="76" t="n">
        <x:f>IFERROR(S141/K141,0)</x:f>
        <x:v>0.05605786618444846</x:v>
      </x:c>
      <x:c r="U141" s="76" t="n">
        <x:f>IFERROR(P141/K141,0)</x:f>
        <x:v>0.03074141048824593</x:v>
      </x:c>
      <x:c r="V141" s="77" t="n">
        <x:f>IFERROR(R141/Q141,0)</x:f>
        <x:v>0</x:v>
      </x:c>
      <x:c r="W141" s="78" t="str">
        <x:f>IF(T141&gt;=0.08,"High",IF(T141&gt;=0.04,"Medium","Low"))</x:f>
        <x:v>Medium</x:v>
      </x:c>
    </x:row>
    <x:row r="142">
      <x:c r="A142" s="71" t="str">
        <x:v>P1141</x:v>
      </x:c>
      <x:c r="B142" s="72" t="n">
        <x:v>46114</x:v>
      </x:c>
      <x:c r="C142" s="73" t="str">
        <x:v>Facebook</x:v>
      </x:c>
      <x:c r="D142" s="73" t="str">
        <x:v>Story</x:v>
      </x:c>
      <x:c r="E142" s="73" t="str">
        <x:v>Product Demo</x:v>
      </x:c>
      <x:c r="F142" s="73" t="str">
        <x:v>Retention</x:v>
      </x:c>
      <x:c r="G142" s="73" t="str">
        <x:v>Scheduled</x:v>
      </x:c>
      <x:c r="H142" s="73" t="n">
        <x:v>12</x:v>
      </x:c>
      <x:c r="I142" s="73" t="str">
        <x:v>Product Demo Story #141</x:v>
      </x:c>
      <x:c r="J142" s="74" t="n">
        <x:v>6967</x:v>
      </x:c>
      <x:c r="K142" s="74" t="n">
        <x:v>2176</x:v>
      </x:c>
      <x:c r="L142" s="74" t="n">
        <x:v>78</x:v>
      </x:c>
      <x:c r="M142" s="74" t="n">
        <x:v>9</x:v>
      </x:c>
      <x:c r="N142" s="74" t="n">
        <x:v>20</x:v>
      </x:c>
      <x:c r="O142" s="74" t="n">
        <x:v>22</x:v>
      </x:c>
      <x:c r="P142" s="74" t="n">
        <x:v>10</x:v>
      </x:c>
      <x:c r="Q142" s="75" t="n">
        <x:v>0</x:v>
      </x:c>
      <x:c r="R142" s="75" t="n">
        <x:v>51000</x:v>
      </x:c>
      <x:c r="S142" s="74" t="n">
        <x:f>L142+M142+N142+O142</x:f>
        <x:v>129</x:v>
      </x:c>
      <x:c r="T142" s="76" t="n">
        <x:f>IFERROR(S142/K142,0)</x:f>
        <x:v>0.059283088235294115</x:v>
      </x:c>
      <x:c r="U142" s="76" t="n">
        <x:f>IFERROR(P142/K142,0)</x:f>
        <x:v>0.004595588235294118</x:v>
      </x:c>
      <x:c r="V142" s="77" t="n">
        <x:f>IFERROR(R142/Q142,0)</x:f>
        <x:v>0</x:v>
      </x:c>
      <x:c r="W142" s="78" t="str">
        <x:f>IF(T142&gt;=0.08,"High",IF(T142&gt;=0.04,"Medium","Low"))</x:f>
        <x:v>Medium</x:v>
      </x:c>
    </x:row>
    <x:row r="143">
      <x:c r="A143" s="71" t="str">
        <x:v>P1142</x:v>
      </x:c>
      <x:c r="B143" s="72" t="n">
        <x:v>46131</x:v>
      </x:c>
      <x:c r="C143" s="73" t="str">
        <x:v>TikTok</x:v>
      </x:c>
      <x:c r="D143" s="73" t="str">
        <x:v>Carousel</x:v>
      </x:c>
      <x:c r="E143" s="73" t="str">
        <x:v>Behind The Scene</x:v>
      </x:c>
      <x:c r="F143" s="73" t="str">
        <x:v>Community</x:v>
      </x:c>
      <x:c r="G143" s="73" t="str">
        <x:v>Scheduled</x:v>
      </x:c>
      <x:c r="H143" s="73" t="n">
        <x:v>10</x:v>
      </x:c>
      <x:c r="I143" s="73" t="str">
        <x:v>Behind The Scene Carousel #142</x:v>
      </x:c>
      <x:c r="J143" s="74" t="n">
        <x:v>20709</x:v>
      </x:c>
      <x:c r="K143" s="74" t="n">
        <x:v>5363</x:v>
      </x:c>
      <x:c r="L143" s="74" t="n">
        <x:v>174</x:v>
      </x:c>
      <x:c r="M143" s="74" t="n">
        <x:v>30</x:v>
      </x:c>
      <x:c r="N143" s="74" t="n">
        <x:v>60</x:v>
      </x:c>
      <x:c r="O143" s="74" t="n">
        <x:v>18</x:v>
      </x:c>
      <x:c r="P143" s="74" t="n">
        <x:v>23</x:v>
      </x:c>
      <x:c r="Q143" s="75" t="n">
        <x:v>247000</x:v>
      </x:c>
      <x:c r="R143" s="75" t="n">
        <x:v>389000</x:v>
      </x:c>
      <x:c r="S143" s="74" t="n">
        <x:f>L143+M143+N143+O143</x:f>
        <x:v>282</x:v>
      </x:c>
      <x:c r="T143" s="76" t="n">
        <x:f>IFERROR(S143/K143,0)</x:f>
        <x:v>0.05258250978929704</x:v>
      </x:c>
      <x:c r="U143" s="76" t="n">
        <x:f>IFERROR(P143/K143,0)</x:f>
        <x:v>0.00428864441543912</x:v>
      </x:c>
      <x:c r="V143" s="77" t="n">
        <x:f>IFERROR(R143/Q143,0)</x:f>
        <x:v>1.5748987854251013</x:v>
      </x:c>
      <x:c r="W143" s="78" t="str">
        <x:f>IF(T143&gt;=0.08,"High",IF(T143&gt;=0.04,"Medium","Low"))</x:f>
        <x:v>Medium</x:v>
      </x:c>
    </x:row>
    <x:row r="144">
      <x:c r="A144" s="71" t="str">
        <x:v>P1143</x:v>
      </x:c>
      <x:c r="B144" s="72" t="n">
        <x:v>46029</x:v>
      </x:c>
      <x:c r="C144" s="73" t="str">
        <x:v>Instagram</x:v>
      </x:c>
      <x:c r="D144" s="73" t="str">
        <x:v>Reels</x:v>
      </x:c>
      <x:c r="E144" s="73" t="str">
        <x:v>Product Demo</x:v>
      </x:c>
      <x:c r="F144" s="73" t="str">
        <x:v>Brand Awareness</x:v>
      </x:c>
      <x:c r="G144" s="73" t="str">
        <x:v>Scheduled</x:v>
      </x:c>
      <x:c r="H144" s="73" t="n">
        <x:v>12</x:v>
      </x:c>
      <x:c r="I144" s="73" t="str">
        <x:v>Product Demo Reels #143</x:v>
      </x:c>
      <x:c r="J144" s="74" t="n">
        <x:v>14443</x:v>
      </x:c>
      <x:c r="K144" s="74" t="n">
        <x:v>7152</x:v>
      </x:c>
      <x:c r="L144" s="74" t="n">
        <x:v>492</x:v>
      </x:c>
      <x:c r="M144" s="74" t="n">
        <x:v>61</x:v>
      </x:c>
      <x:c r="N144" s="74" t="n">
        <x:v>116</x:v>
      </x:c>
      <x:c r="O144" s="74" t="n">
        <x:v>90</x:v>
      </x:c>
      <x:c r="P144" s="74" t="n">
        <x:v>272</x:v>
      </x:c>
      <x:c r="Q144" s="75" t="n">
        <x:v>0</x:v>
      </x:c>
      <x:c r="R144" s="75" t="n">
        <x:v>1706000</x:v>
      </x:c>
      <x:c r="S144" s="74" t="n">
        <x:f>L144+M144+N144+O144</x:f>
        <x:v>759</x:v>
      </x:c>
      <x:c r="T144" s="76" t="n">
        <x:f>IFERROR(S144/K144,0)</x:f>
        <x:v>0.10612416107382551</x:v>
      </x:c>
      <x:c r="U144" s="76" t="n">
        <x:f>IFERROR(P144/K144,0)</x:f>
        <x:v>0.03803131991051454</x:v>
      </x:c>
      <x:c r="V144" s="77" t="n">
        <x:f>IFERROR(R144/Q144,0)</x:f>
        <x:v>0</x:v>
      </x:c>
      <x:c r="W144" s="78" t="str">
        <x:f>IF(T144&gt;=0.08,"High",IF(T144&gt;=0.04,"Medium","Low"))</x:f>
        <x:v>High</x:v>
      </x:c>
    </x:row>
    <x:row r="145">
      <x:c r="A145" s="71" t="str">
        <x:v>P1144</x:v>
      </x:c>
      <x:c r="B145" s="72" t="n">
        <x:v>46071</x:v>
      </x:c>
      <x:c r="C145" s="73" t="str">
        <x:v>TikTok</x:v>
      </x:c>
      <x:c r="D145" s="73" t="str">
        <x:v>Reels</x:v>
      </x:c>
      <x:c r="E145" s="73" t="str">
        <x:v>Behind The Scene</x:v>
      </x:c>
      <x:c r="F145" s="73" t="str">
        <x:v>Brand Awareness</x:v>
      </x:c>
      <x:c r="G145" s="73" t="str">
        <x:v>Published</x:v>
      </x:c>
      <x:c r="H145" s="73" t="n">
        <x:v>8</x:v>
      </x:c>
      <x:c r="I145" s="73" t="str">
        <x:v>Behind The Scene Reels #144</x:v>
      </x:c>
      <x:c r="J145" s="74" t="n">
        <x:v>22258</x:v>
      </x:c>
      <x:c r="K145" s="74" t="n">
        <x:v>8473</x:v>
      </x:c>
      <x:c r="L145" s="74" t="n">
        <x:v>577</x:v>
      </x:c>
      <x:c r="M145" s="74" t="n">
        <x:v>111</x:v>
      </x:c>
      <x:c r="N145" s="74" t="n">
        <x:v>65</x:v>
      </x:c>
      <x:c r="O145" s="74" t="n">
        <x:v>31</x:v>
      </x:c>
      <x:c r="P145" s="74" t="n">
        <x:v>129</x:v>
      </x:c>
      <x:c r="Q145" s="75" t="n">
        <x:v>10000</x:v>
      </x:c>
      <x:c r="R145" s="75" t="n">
        <x:v>815000</x:v>
      </x:c>
      <x:c r="S145" s="74" t="n">
        <x:f>L145+M145+N145+O145</x:f>
        <x:v>784</x:v>
      </x:c>
      <x:c r="T145" s="76" t="n">
        <x:f>IFERROR(S145/K145,0)</x:f>
        <x:v>0.09252921043314057</x:v>
      </x:c>
      <x:c r="U145" s="76" t="n">
        <x:f>IFERROR(P145/K145,0)</x:f>
        <x:v>0.015224831818718282</x:v>
      </x:c>
      <x:c r="V145" s="77" t="n">
        <x:f>IFERROR(R145/Q145,0)</x:f>
        <x:v>81.5</x:v>
      </x:c>
      <x:c r="W145" s="78" t="str">
        <x:f>IF(T145&gt;=0.08,"High",IF(T145&gt;=0.04,"Medium","Low"))</x:f>
        <x:v>High</x:v>
      </x:c>
    </x:row>
    <x:row r="146">
      <x:c r="A146" s="71" t="str">
        <x:v>P1145</x:v>
      </x:c>
      <x:c r="B146" s="72" t="n">
        <x:v>46131</x:v>
      </x:c>
      <x:c r="C146" s="73" t="str">
        <x:v>Instagram</x:v>
      </x:c>
      <x:c r="D146" s="73" t="str">
        <x:v>Carousel</x:v>
      </x:c>
      <x:c r="E146" s="73" t="str">
        <x:v>Promo</x:v>
      </x:c>
      <x:c r="F146" s="73" t="str">
        <x:v>Launch</x:v>
      </x:c>
      <x:c r="G146" s="73" t="str">
        <x:v>Scheduled</x:v>
      </x:c>
      <x:c r="H146" s="73" t="n">
        <x:v>13</x:v>
      </x:c>
      <x:c r="I146" s="73" t="str">
        <x:v>Promo Carousel #145</x:v>
      </x:c>
      <x:c r="J146" s="74" t="n">
        <x:v>15051</x:v>
      </x:c>
      <x:c r="K146" s="74" t="n">
        <x:v>6329</x:v>
      </x:c>
      <x:c r="L146" s="74" t="n">
        <x:v>211</x:v>
      </x:c>
      <x:c r="M146" s="74" t="n">
        <x:v>36</x:v>
      </x:c>
      <x:c r="N146" s="74" t="n">
        <x:v>47</x:v>
      </x:c>
      <x:c r="O146" s="74" t="n">
        <x:v>28</x:v>
      </x:c>
      <x:c r="P146" s="74" t="n">
        <x:v>88</x:v>
      </x:c>
      <x:c r="Q146" s="75" t="n">
        <x:v>0</x:v>
      </x:c>
      <x:c r="R146" s="75" t="n">
        <x:v>188000</x:v>
      </x:c>
      <x:c r="S146" s="74" t="n">
        <x:f>L146+M146+N146+O146</x:f>
        <x:v>322</x:v>
      </x:c>
      <x:c r="T146" s="76" t="n">
        <x:f>IFERROR(S146/K146,0)</x:f>
        <x:v>0.05087691578448412</x:v>
      </x:c>
      <x:c r="U146" s="76" t="n">
        <x:f>IFERROR(P146/K146,0)</x:f>
        <x:v>0.013904250276504977</x:v>
      </x:c>
      <x:c r="V146" s="77" t="n">
        <x:f>IFERROR(R146/Q146,0)</x:f>
        <x:v>0</x:v>
      </x:c>
      <x:c r="W146" s="78" t="str">
        <x:f>IF(T146&gt;=0.08,"High",IF(T146&gt;=0.04,"Medium","Low"))</x:f>
        <x:v>Medium</x:v>
      </x:c>
    </x:row>
    <x:row r="147">
      <x:c r="A147" s="71" t="str">
        <x:v>P1146</x:v>
      </x:c>
      <x:c r="B147" s="72" t="n">
        <x:v>46077</x:v>
      </x:c>
      <x:c r="C147" s="73" t="str">
        <x:v>Instagram</x:v>
      </x:c>
      <x:c r="D147" s="73" t="str">
        <x:v>Carousel</x:v>
      </x:c>
      <x:c r="E147" s="73" t="str">
        <x:v>Tips &amp; Tricks</x:v>
      </x:c>
      <x:c r="F147" s="73" t="str">
        <x:v>Brand Awareness</x:v>
      </x:c>
      <x:c r="G147" s="73" t="str">
        <x:v>Published</x:v>
      </x:c>
      <x:c r="H147" s="73" t="n">
        <x:v>10</x:v>
      </x:c>
      <x:c r="I147" s="73" t="str">
        <x:v>Tips &amp; Tricks Carousel #146</x:v>
      </x:c>
      <x:c r="J147" s="74" t="n">
        <x:v>16483</x:v>
      </x:c>
      <x:c r="K147" s="74" t="n">
        <x:v>6958</x:v>
      </x:c>
      <x:c r="L147" s="74" t="n">
        <x:v>237</x:v>
      </x:c>
      <x:c r="M147" s="74" t="n">
        <x:v>58</x:v>
      </x:c>
      <x:c r="N147" s="74" t="n">
        <x:v>45</x:v>
      </x:c>
      <x:c r="O147" s="74" t="n">
        <x:v>117</x:v>
      </x:c>
      <x:c r="P147" s="74" t="n">
        <x:v>136</x:v>
      </x:c>
      <x:c r="Q147" s="75" t="n">
        <x:v>76000</x:v>
      </x:c>
      <x:c r="R147" s="75" t="n">
        <x:v>235000</x:v>
      </x:c>
      <x:c r="S147" s="74" t="n">
        <x:f>L147+M147+N147+O147</x:f>
        <x:v>457</x:v>
      </x:c>
      <x:c r="T147" s="76" t="n">
        <x:f>IFERROR(S147/K147,0)</x:f>
        <x:v>0.06567979304397815</x:v>
      </x:c>
      <x:c r="U147" s="76" t="n">
        <x:f>IFERROR(P147/K147,0)</x:f>
        <x:v>0.01954584650761713</x:v>
      </x:c>
      <x:c r="V147" s="77" t="n">
        <x:f>IFERROR(R147/Q147,0)</x:f>
        <x:v>3.0921052631578947</x:v>
      </x:c>
      <x:c r="W147" s="78" t="str">
        <x:f>IF(T147&gt;=0.08,"High",IF(T147&gt;=0.04,"Medium","Low"))</x:f>
        <x:v>Medium</x:v>
      </x:c>
    </x:row>
    <x:row r="148">
      <x:c r="A148" s="71" t="str">
        <x:v>P1147</x:v>
      </x:c>
      <x:c r="B148" s="72" t="n">
        <x:v>46088</x:v>
      </x:c>
      <x:c r="C148" s="73" t="str">
        <x:v>TikTok</x:v>
      </x:c>
      <x:c r="D148" s="73" t="str">
        <x:v>Live</x:v>
      </x:c>
      <x:c r="E148" s="73" t="str">
        <x:v>Testimonial</x:v>
      </x:c>
      <x:c r="F148" s="73" t="str">
        <x:v>Community</x:v>
      </x:c>
      <x:c r="G148" s="73" t="str">
        <x:v>Published</x:v>
      </x:c>
      <x:c r="H148" s="73" t="n">
        <x:v>18</x:v>
      </x:c>
      <x:c r="I148" s="73" t="str">
        <x:v>Testimonial Live #147</x:v>
      </x:c>
      <x:c r="J148" s="74" t="n">
        <x:v>21442</x:v>
      </x:c>
      <x:c r="K148" s="74" t="n">
        <x:v>7875</x:v>
      </x:c>
      <x:c r="L148" s="74" t="n">
        <x:v>176</x:v>
      </x:c>
      <x:c r="M148" s="74" t="n">
        <x:v>101</x:v>
      </x:c>
      <x:c r="N148" s="74" t="n">
        <x:v>144</x:v>
      </x:c>
      <x:c r="O148" s="74" t="n">
        <x:v>51</x:v>
      </x:c>
      <x:c r="P148" s="74" t="n">
        <x:v>310</x:v>
      </x:c>
      <x:c r="Q148" s="75" t="n">
        <x:v>0</x:v>
      </x:c>
      <x:c r="R148" s="75" t="n">
        <x:v>1994000</x:v>
      </x:c>
      <x:c r="S148" s="74" t="n">
        <x:f>L148+M148+N148+O148</x:f>
        <x:v>472</x:v>
      </x:c>
      <x:c r="T148" s="76" t="n">
        <x:f>IFERROR(S148/K148,0)</x:f>
        <x:v>0.059936507936507934</x:v>
      </x:c>
      <x:c r="U148" s="76" t="n">
        <x:f>IFERROR(P148/K148,0)</x:f>
        <x:v>0.03936507936507937</x:v>
      </x:c>
      <x:c r="V148" s="77" t="n">
        <x:f>IFERROR(R148/Q148,0)</x:f>
        <x:v>0</x:v>
      </x:c>
      <x:c r="W148" s="78" t="str">
        <x:f>IF(T148&gt;=0.08,"High",IF(T148&gt;=0.04,"Medium","Low"))</x:f>
        <x:v>Medium</x:v>
      </x:c>
    </x:row>
    <x:row r="149">
      <x:c r="A149" s="71" t="str">
        <x:v>P1148</x:v>
      </x:c>
      <x:c r="B149" s="72" t="n">
        <x:v>46084</x:v>
      </x:c>
      <x:c r="C149" s="73" t="str">
        <x:v>YouTube</x:v>
      </x:c>
      <x:c r="D149" s="73" t="str">
        <x:v>Story</x:v>
      </x:c>
      <x:c r="E149" s="73" t="str">
        <x:v>Promo</x:v>
      </x:c>
      <x:c r="F149" s="73" t="str">
        <x:v>Retention</x:v>
      </x:c>
      <x:c r="G149" s="73" t="str">
        <x:v>Published</x:v>
      </x:c>
      <x:c r="H149" s="73" t="n">
        <x:v>18</x:v>
      </x:c>
      <x:c r="I149" s="73" t="str">
        <x:v>Promo Story #148</x:v>
      </x:c>
      <x:c r="J149" s="74" t="n">
        <x:v>10701</x:v>
      </x:c>
      <x:c r="K149" s="74" t="n">
        <x:v>1324</x:v>
      </x:c>
      <x:c r="L149" s="74" t="n">
        <x:v>63</x:v>
      </x:c>
      <x:c r="M149" s="74" t="n">
        <x:v>5</x:v>
      </x:c>
      <x:c r="N149" s="74" t="n">
        <x:v>8</x:v>
      </x:c>
      <x:c r="O149" s="74" t="n">
        <x:v>3</x:v>
      </x:c>
      <x:c r="P149" s="74" t="n">
        <x:v>22</x:v>
      </x:c>
      <x:c r="Q149" s="75" t="n">
        <x:v>0</x:v>
      </x:c>
      <x:c r="R149" s="75" t="n">
        <x:v>133000</x:v>
      </x:c>
      <x:c r="S149" s="74" t="n">
        <x:f>L149+M149+N149+O149</x:f>
        <x:v>79</x:v>
      </x:c>
      <x:c r="T149" s="76" t="n">
        <x:f>IFERROR(S149/K149,0)</x:f>
        <x:v>0.05966767371601209</x:v>
      </x:c>
      <x:c r="U149" s="76" t="n">
        <x:f>IFERROR(P149/K149,0)</x:f>
        <x:v>0.01661631419939577</x:v>
      </x:c>
      <x:c r="V149" s="77" t="n">
        <x:f>IFERROR(R149/Q149,0)</x:f>
        <x:v>0</x:v>
      </x:c>
      <x:c r="W149" s="78" t="str">
        <x:f>IF(T149&gt;=0.08,"High",IF(T149&gt;=0.04,"Medium","Low"))</x:f>
        <x:v>Medium</x:v>
      </x:c>
    </x:row>
    <x:row r="150">
      <x:c r="A150" s="71" t="str">
        <x:v>P1149</x:v>
      </x:c>
      <x:c r="B150" s="72" t="n">
        <x:v>46130</x:v>
      </x:c>
      <x:c r="C150" s="73" t="str">
        <x:v>TikTok</x:v>
      </x:c>
      <x:c r="D150" s="73" t="str">
        <x:v>Carousel</x:v>
      </x:c>
      <x:c r="E150" s="73" t="str">
        <x:v>Behind The Scene</x:v>
      </x:c>
      <x:c r="F150" s="73" t="str">
        <x:v>Traffic</x:v>
      </x:c>
      <x:c r="G150" s="73" t="str">
        <x:v>Published</x:v>
      </x:c>
      <x:c r="H150" s="73" t="n">
        <x:v>21</x:v>
      </x:c>
      <x:c r="I150" s="73" t="str">
        <x:v>Behind The Scene Carousel #149</x:v>
      </x:c>
      <x:c r="J150" s="74" t="n">
        <x:v>20908</x:v>
      </x:c>
      <x:c r="K150" s="74" t="n">
        <x:v>8507</x:v>
      </x:c>
      <x:c r="L150" s="74" t="n">
        <x:v>284</x:v>
      </x:c>
      <x:c r="M150" s="74" t="n">
        <x:v>69</x:v>
      </x:c>
      <x:c r="N150" s="74" t="n">
        <x:v>9</x:v>
      </x:c>
      <x:c r="O150" s="74" t="n">
        <x:v>31</x:v>
      </x:c>
      <x:c r="P150" s="74" t="n">
        <x:v>419</x:v>
      </x:c>
      <x:c r="Q150" s="75" t="n">
        <x:v>162000</x:v>
      </x:c>
      <x:c r="R150" s="75" t="n">
        <x:v>896000</x:v>
      </x:c>
      <x:c r="S150" s="74" t="n">
        <x:f>L150+M150+N150+O150</x:f>
        <x:v>393</x:v>
      </x:c>
      <x:c r="T150" s="76" t="n">
        <x:f>IFERROR(S150/K150,0)</x:f>
        <x:v>0.046197249324086045</x:v>
      </x:c>
      <x:c r="U150" s="76" t="n">
        <x:f>IFERROR(P150/K150,0)</x:f>
        <x:v>0.04925355589514518</x:v>
      </x:c>
      <x:c r="V150" s="77" t="n">
        <x:f>IFERROR(R150/Q150,0)</x:f>
        <x:v>5.530864197530864</x:v>
      </x:c>
      <x:c r="W150" s="78" t="str">
        <x:f>IF(T150&gt;=0.08,"High",IF(T150&gt;=0.04,"Medium","Low"))</x:f>
        <x:v>Medium</x:v>
      </x:c>
    </x:row>
    <x:row r="151">
      <x:c r="A151" s="71" t="str">
        <x:v>P1150</x:v>
      </x:c>
      <x:c r="B151" s="72" t="n">
        <x:v>46117</x:v>
      </x:c>
      <x:c r="C151" s="73" t="str">
        <x:v>YouTube</x:v>
      </x:c>
      <x:c r="D151" s="73" t="str">
        <x:v>Reels</x:v>
      </x:c>
      <x:c r="E151" s="73" t="str">
        <x:v>Product Demo</x:v>
      </x:c>
      <x:c r="F151" s="73" t="str">
        <x:v>Community</x:v>
      </x:c>
      <x:c r="G151" s="73" t="str">
        <x:v>Published</x:v>
      </x:c>
      <x:c r="H151" s="73" t="n">
        <x:v>21</x:v>
      </x:c>
      <x:c r="I151" s="73" t="str">
        <x:v>Product Demo Reels #150</x:v>
      </x:c>
      <x:c r="J151" s="74" t="n">
        <x:v>8228</x:v>
      </x:c>
      <x:c r="K151" s="74" t="n">
        <x:v>4329</x:v>
      </x:c>
      <x:c r="L151" s="74" t="n">
        <x:v>384</x:v>
      </x:c>
      <x:c r="M151" s="74" t="n">
        <x:v>42</x:v>
      </x:c>
      <x:c r="N151" s="74" t="n">
        <x:v>78</x:v>
      </x:c>
      <x:c r="O151" s="74" t="n">
        <x:v>19</x:v>
      </x:c>
      <x:c r="P151" s="74" t="n">
        <x:v>129</x:v>
      </x:c>
      <x:c r="Q151" s="75" t="n">
        <x:v>10000</x:v>
      </x:c>
      <x:c r="R151" s="75" t="n">
        <x:v>494000</x:v>
      </x:c>
      <x:c r="S151" s="74" t="n">
        <x:f>L151+M151+N151+O151</x:f>
        <x:v>523</x:v>
      </x:c>
      <x:c r="T151" s="76" t="n">
        <x:f>IFERROR(S151/K151,0)</x:f>
        <x:v>0.12081312081312082</x:v>
      </x:c>
      <x:c r="U151" s="76" t="n">
        <x:f>IFERROR(P151/K151,0)</x:f>
        <x:v>0.0297990297990298</x:v>
      </x:c>
      <x:c r="V151" s="77" t="n">
        <x:f>IFERROR(R151/Q151,0)</x:f>
        <x:v>49.4</x:v>
      </x:c>
      <x:c r="W151" s="78" t="str">
        <x:f>IF(T151&gt;=0.08,"High",IF(T151&gt;=0.04,"Medium","Low"))</x:f>
        <x:v>High</x:v>
      </x:c>
    </x:row>
    <x:row r="152">
      <x:c r="A152" s="71" t="str">
        <x:v>P1151</x:v>
      </x:c>
      <x:c r="B152" s="72" t="n">
        <x:v>46130</x:v>
      </x:c>
      <x:c r="C152" s="73" t="str">
        <x:v>Facebook</x:v>
      </x:c>
      <x:c r="D152" s="73" t="str">
        <x:v>Live</x:v>
      </x:c>
      <x:c r="E152" s="73" t="str">
        <x:v>Education</x:v>
      </x:c>
      <x:c r="F152" s="73" t="str">
        <x:v>Retention</x:v>
      </x:c>
      <x:c r="G152" s="73" t="str">
        <x:v>Scheduled</x:v>
      </x:c>
      <x:c r="H152" s="73" t="n">
        <x:v>12</x:v>
      </x:c>
      <x:c r="I152" s="73" t="str">
        <x:v>Education Live #151</x:v>
      </x:c>
      <x:c r="J152" s="74" t="n">
        <x:v>7407</x:v>
      </x:c>
      <x:c r="K152" s="74" t="n">
        <x:v>1980</x:v>
      </x:c>
      <x:c r="L152" s="74" t="n">
        <x:v>77</x:v>
      </x:c>
      <x:c r="M152" s="74" t="n">
        <x:v>8</x:v>
      </x:c>
      <x:c r="N152" s="74" t="n">
        <x:v>16</x:v>
      </x:c>
      <x:c r="O152" s="74" t="n">
        <x:v>35</x:v>
      </x:c>
      <x:c r="P152" s="74" t="n">
        <x:v>61</x:v>
      </x:c>
      <x:c r="Q152" s="75" t="n">
        <x:v>0</x:v>
      </x:c>
      <x:c r="R152" s="75" t="n">
        <x:v>65000</x:v>
      </x:c>
      <x:c r="S152" s="74" t="n">
        <x:f>L152+M152+N152+O152</x:f>
        <x:v>136</x:v>
      </x:c>
      <x:c r="T152" s="76" t="n">
        <x:f>IFERROR(S152/K152,0)</x:f>
        <x:v>0.06868686868686869</x:v>
      </x:c>
      <x:c r="U152" s="76" t="n">
        <x:f>IFERROR(P152/K152,0)</x:f>
        <x:v>0.03080808080808081</x:v>
      </x:c>
      <x:c r="V152" s="77" t="n">
        <x:f>IFERROR(R152/Q152,0)</x:f>
        <x:v>0</x:v>
      </x:c>
      <x:c r="W152" s="78" t="str">
        <x:f>IF(T152&gt;=0.08,"High",IF(T152&gt;=0.04,"Medium","Low"))</x:f>
        <x:v>Medium</x:v>
      </x:c>
    </x:row>
    <x:row r="153">
      <x:c r="A153" s="71" t="str">
        <x:v>P1152</x:v>
      </x:c>
      <x:c r="B153" s="72" t="n">
        <x:v>46131</x:v>
      </x:c>
      <x:c r="C153" s="73" t="str">
        <x:v>Instagram</x:v>
      </x:c>
      <x:c r="D153" s="73" t="str">
        <x:v>Live</x:v>
      </x:c>
      <x:c r="E153" s="73" t="str">
        <x:v>Promo</x:v>
      </x:c>
      <x:c r="F153" s="73" t="str">
        <x:v>Community</x:v>
      </x:c>
      <x:c r="G153" s="73" t="str">
        <x:v>Published</x:v>
      </x:c>
      <x:c r="H153" s="73" t="n">
        <x:v>20</x:v>
      </x:c>
      <x:c r="I153" s="73" t="str">
        <x:v>Promo Live #152</x:v>
      </x:c>
      <x:c r="J153" s="74" t="n">
        <x:v>14024</x:v>
      </x:c>
      <x:c r="K153" s="74" t="n">
        <x:v>1531</x:v>
      </x:c>
      <x:c r="L153" s="74" t="n">
        <x:v>46</x:v>
      </x:c>
      <x:c r="M153" s="74" t="n">
        <x:v>7</x:v>
      </x:c>
      <x:c r="N153" s="74" t="n">
        <x:v>29</x:v>
      </x:c>
      <x:c r="O153" s="74" t="n">
        <x:v>31</x:v>
      </x:c>
      <x:c r="P153" s="74" t="n">
        <x:v>7</x:v>
      </x:c>
      <x:c r="Q153" s="75" t="n">
        <x:v>0</x:v>
      </x:c>
      <x:c r="R153" s="75" t="n">
        <x:v>41000</x:v>
      </x:c>
      <x:c r="S153" s="74" t="n">
        <x:f>L153+M153+N153+O153</x:f>
        <x:v>113</x:v>
      </x:c>
      <x:c r="T153" s="76" t="n">
        <x:f>IFERROR(S153/K153,0)</x:f>
        <x:v>0.07380796864794252</x:v>
      </x:c>
      <x:c r="U153" s="76" t="n">
        <x:f>IFERROR(P153/K153,0)</x:f>
        <x:v>0.0045721750489875895</x:v>
      </x:c>
      <x:c r="V153" s="77" t="n">
        <x:f>IFERROR(R153/Q153,0)</x:f>
        <x:v>0</x:v>
      </x:c>
      <x:c r="W153" s="78" t="str">
        <x:f>IF(T153&gt;=0.08,"High",IF(T153&gt;=0.04,"Medium","Low"))</x:f>
        <x:v>Medium</x:v>
      </x:c>
    </x:row>
    <x:row r="154">
      <x:c r="A154" s="71" t="str">
        <x:v>P1153</x:v>
      </x:c>
      <x:c r="B154" s="72" t="n">
        <x:v>46127</x:v>
      </x:c>
      <x:c r="C154" s="73" t="str">
        <x:v>Instagram</x:v>
      </x:c>
      <x:c r="D154" s="73" t="str">
        <x:v>Live</x:v>
      </x:c>
      <x:c r="E154" s="73" t="str">
        <x:v>Testimonial</x:v>
      </x:c>
      <x:c r="F154" s="73" t="str">
        <x:v>Brand Awareness</x:v>
      </x:c>
      <x:c r="G154" s="73" t="str">
        <x:v>Draft</x:v>
      </x:c>
      <x:c r="H154" s="73" t="n">
        <x:v>18</x:v>
      </x:c>
      <x:c r="I154" s="73" t="str">
        <x:v>Testimonial Live #153</x:v>
      </x:c>
      <x:c r="J154" s="74" t="n">
        <x:v>15484</x:v>
      </x:c>
      <x:c r="K154" s="74" t="n">
        <x:v>3272</x:v>
      </x:c>
      <x:c r="L154" s="74" t="n">
        <x:v>118</x:v>
      </x:c>
      <x:c r="M154" s="74" t="n">
        <x:v>38</x:v>
      </x:c>
      <x:c r="N154" s="74" t="n">
        <x:v>50</x:v>
      </x:c>
      <x:c r="O154" s="74" t="n">
        <x:v>16</x:v>
      </x:c>
      <x:c r="P154" s="74" t="n">
        <x:v>38</x:v>
      </x:c>
      <x:c r="Q154" s="75" t="n">
        <x:v>0</x:v>
      </x:c>
      <x:c r="R154" s="75" t="n">
        <x:v>185000</x:v>
      </x:c>
      <x:c r="S154" s="74" t="n">
        <x:f>L154+M154+N154+O154</x:f>
        <x:v>222</x:v>
      </x:c>
      <x:c r="T154" s="76" t="n">
        <x:f>IFERROR(S154/K154,0)</x:f>
        <x:v>0.0678484107579462</x:v>
      </x:c>
      <x:c r="U154" s="76" t="n">
        <x:f>IFERROR(P154/K154,0)</x:f>
        <x:v>0.011613691931540342</x:v>
      </x:c>
      <x:c r="V154" s="77" t="n">
        <x:f>IFERROR(R154/Q154,0)</x:f>
        <x:v>0</x:v>
      </x:c>
      <x:c r="W154" s="78" t="str">
        <x:f>IF(T154&gt;=0.08,"High",IF(T154&gt;=0.04,"Medium","Low"))</x:f>
        <x:v>Medium</x:v>
      </x:c>
    </x:row>
    <x:row r="155">
      <x:c r="A155" s="71" t="str">
        <x:v>P1154</x:v>
      </x:c>
      <x:c r="B155" s="72" t="n">
        <x:v>46099</x:v>
      </x:c>
      <x:c r="C155" s="73" t="str">
        <x:v>YouTube</x:v>
      </x:c>
      <x:c r="D155" s="73" t="str">
        <x:v>Photo</x:v>
      </x:c>
      <x:c r="E155" s="73" t="str">
        <x:v>Education</x:v>
      </x:c>
      <x:c r="F155" s="73" t="str">
        <x:v>Retention</x:v>
      </x:c>
      <x:c r="G155" s="73" t="str">
        <x:v>Published</x:v>
      </x:c>
      <x:c r="H155" s="73" t="n">
        <x:v>9</x:v>
      </x:c>
      <x:c r="I155" s="73" t="str">
        <x:v>Education Photo #154</x:v>
      </x:c>
      <x:c r="J155" s="74" t="n">
        <x:v>8376</x:v>
      </x:c>
      <x:c r="K155" s="74" t="n">
        <x:v>3319</x:v>
      </x:c>
      <x:c r="L155" s="74" t="n">
        <x:v>63</x:v>
      </x:c>
      <x:c r="M155" s="74" t="n">
        <x:v>12</x:v>
      </x:c>
      <x:c r="N155" s="74" t="n">
        <x:v>6</x:v>
      </x:c>
      <x:c r="O155" s="74" t="n">
        <x:v>26</x:v>
      </x:c>
      <x:c r="P155" s="74" t="n">
        <x:v>33</x:v>
      </x:c>
      <x:c r="Q155" s="75" t="n">
        <x:v>0</x:v>
      </x:c>
      <x:c r="R155" s="75" t="n">
        <x:v>164000</x:v>
      </x:c>
      <x:c r="S155" s="74" t="n">
        <x:f>L155+M155+N155+O155</x:f>
        <x:v>107</x:v>
      </x:c>
      <x:c r="T155" s="76" t="n">
        <x:f>IFERROR(S155/K155,0)</x:f>
        <x:v>0.032238626092196444</x:v>
      </x:c>
      <x:c r="U155" s="76" t="n">
        <x:f>IFERROR(P155/K155,0)</x:f>
        <x:v>0.009942753841518529</x:v>
      </x:c>
      <x:c r="V155" s="77" t="n">
        <x:f>IFERROR(R155/Q155,0)</x:f>
        <x:v>0</x:v>
      </x:c>
      <x:c r="W155" s="78" t="str">
        <x:f>IF(T155&gt;=0.08,"High",IF(T155&gt;=0.04,"Medium","Low"))</x:f>
        <x:v>Low</x:v>
      </x:c>
    </x:row>
    <x:row r="156">
      <x:c r="A156" s="71" t="str">
        <x:v>P1155</x:v>
      </x:c>
      <x:c r="B156" s="72" t="n">
        <x:v>46160</x:v>
      </x:c>
      <x:c r="C156" s="73" t="str">
        <x:v>TikTok</x:v>
      </x:c>
      <x:c r="D156" s="73" t="str">
        <x:v>Carousel</x:v>
      </x:c>
      <x:c r="E156" s="73" t="str">
        <x:v>Product Demo</x:v>
      </x:c>
      <x:c r="F156" s="73" t="str">
        <x:v>Brand Awareness</x:v>
      </x:c>
      <x:c r="G156" s="73" t="str">
        <x:v>Published</x:v>
      </x:c>
      <x:c r="H156" s="73" t="n">
        <x:v>8</x:v>
      </x:c>
      <x:c r="I156" s="73" t="str">
        <x:v>Product Demo Carousel #155</x:v>
      </x:c>
      <x:c r="J156" s="74" t="n">
        <x:v>22148</x:v>
      </x:c>
      <x:c r="K156" s="74" t="n">
        <x:v>7459</x:v>
      </x:c>
      <x:c r="L156" s="74" t="n">
        <x:v>565</x:v>
      </x:c>
      <x:c r="M156" s="74" t="n">
        <x:v>25</x:v>
      </x:c>
      <x:c r="N156" s="74" t="n">
        <x:v>41</x:v>
      </x:c>
      <x:c r="O156" s="74" t="n">
        <x:v>135</x:v>
      </x:c>
      <x:c r="P156" s="74" t="n">
        <x:v>279</x:v>
      </x:c>
      <x:c r="Q156" s="75" t="n">
        <x:v>0</x:v>
      </x:c>
      <x:c r="R156" s="75" t="n">
        <x:v>1187000</x:v>
      </x:c>
      <x:c r="S156" s="74" t="n">
        <x:f>L156+M156+N156+O156</x:f>
        <x:v>766</x:v>
      </x:c>
      <x:c r="T156" s="76" t="n">
        <x:f>IFERROR(S156/K156,0)</x:f>
        <x:v>0.10269473119721143</x:v>
      </x:c>
      <x:c r="U156" s="76" t="n">
        <x:f>IFERROR(P156/K156,0)</x:f>
        <x:v>0.03740447781203915</x:v>
      </x:c>
      <x:c r="V156" s="77" t="n">
        <x:f>IFERROR(R156/Q156,0)</x:f>
        <x:v>0</x:v>
      </x:c>
      <x:c r="W156" s="78" t="str">
        <x:f>IF(T156&gt;=0.08,"High",IF(T156&gt;=0.04,"Medium","Low"))</x:f>
        <x:v>High</x:v>
      </x:c>
    </x:row>
    <x:row r="157">
      <x:c r="A157" s="71" t="str">
        <x:v>P1156</x:v>
      </x:c>
      <x:c r="B157" s="72" t="n">
        <x:v>46059</x:v>
      </x:c>
      <x:c r="C157" s="73" t="str">
        <x:v>Instagram</x:v>
      </x:c>
      <x:c r="D157" s="73" t="str">
        <x:v>Reels</x:v>
      </x:c>
      <x:c r="E157" s="73" t="str">
        <x:v>Tips &amp; Tricks</x:v>
      </x:c>
      <x:c r="F157" s="73" t="str">
        <x:v>Brand Awareness</x:v>
      </x:c>
      <x:c r="G157" s="73" t="str">
        <x:v>Published</x:v>
      </x:c>
      <x:c r="H157" s="73" t="n">
        <x:v>8</x:v>
      </x:c>
      <x:c r="I157" s="73" t="str">
        <x:v>Tips &amp; Tricks Reels #156</x:v>
      </x:c>
      <x:c r="J157" s="74" t="n">
        <x:v>15271</x:v>
      </x:c>
      <x:c r="K157" s="74" t="n">
        <x:v>7409</x:v>
      </x:c>
      <x:c r="L157" s="74" t="n">
        <x:v>593</x:v>
      </x:c>
      <x:c r="M157" s="74" t="n">
        <x:v>111</x:v>
      </x:c>
      <x:c r="N157" s="74" t="n">
        <x:v>12</x:v>
      </x:c>
      <x:c r="O157" s="74" t="n">
        <x:v>182</x:v>
      </x:c>
      <x:c r="P157" s="74" t="n">
        <x:v>259</x:v>
      </x:c>
      <x:c r="Q157" s="75" t="n">
        <x:v>0</x:v>
      </x:c>
      <x:c r="R157" s="75" t="n">
        <x:v>275000</x:v>
      </x:c>
      <x:c r="S157" s="74" t="n">
        <x:f>L157+M157+N157+O157</x:f>
        <x:v>898</x:v>
      </x:c>
      <x:c r="T157" s="76" t="n">
        <x:f>IFERROR(S157/K157,0)</x:f>
        <x:v>0.12120394115265218</x:v>
      </x:c>
      <x:c r="U157" s="76" t="n">
        <x:f>IFERROR(P157/K157,0)</x:f>
        <x:v>0.034957484140909705</x:v>
      </x:c>
      <x:c r="V157" s="77" t="n">
        <x:f>IFERROR(R157/Q157,0)</x:f>
        <x:v>0</x:v>
      </x:c>
      <x:c r="W157" s="78" t="str">
        <x:f>IF(T157&gt;=0.08,"High",IF(T157&gt;=0.04,"Medium","Low"))</x:f>
        <x:v>High</x:v>
      </x:c>
    </x:row>
    <x:row r="158">
      <x:c r="A158" s="71" t="str">
        <x:v>P1157</x:v>
      </x:c>
      <x:c r="B158" s="72" t="n">
        <x:v>46114</x:v>
      </x:c>
      <x:c r="C158" s="73" t="str">
        <x:v>Instagram</x:v>
      </x:c>
      <x:c r="D158" s="73" t="str">
        <x:v>Story</x:v>
      </x:c>
      <x:c r="E158" s="73" t="str">
        <x:v>Promo</x:v>
      </x:c>
      <x:c r="F158" s="73" t="str">
        <x:v>Retention</x:v>
      </x:c>
      <x:c r="G158" s="73" t="str">
        <x:v>Scheduled</x:v>
      </x:c>
      <x:c r="H158" s="73" t="n">
        <x:v>19</x:v>
      </x:c>
      <x:c r="I158" s="73" t="str">
        <x:v>Promo Story #157</x:v>
      </x:c>
      <x:c r="J158" s="74" t="n">
        <x:v>16295</x:v>
      </x:c>
      <x:c r="K158" s="74" t="n">
        <x:v>10639</x:v>
      </x:c>
      <x:c r="L158" s="74" t="n">
        <x:v>347</x:v>
      </x:c>
      <x:c r="M158" s="74" t="n">
        <x:v>36</x:v>
      </x:c>
      <x:c r="N158" s="74" t="n">
        <x:v>107</x:v>
      </x:c>
      <x:c r="O158" s="74" t="n">
        <x:v>44</x:v>
      </x:c>
      <x:c r="P158" s="74" t="n">
        <x:v>338</x:v>
      </x:c>
      <x:c r="Q158" s="75" t="n">
        <x:v>0</x:v>
      </x:c>
      <x:c r="R158" s="75" t="n">
        <x:v>1205000</x:v>
      </x:c>
      <x:c r="S158" s="74" t="n">
        <x:f>L158+M158+N158+O158</x:f>
        <x:v>534</x:v>
      </x:c>
      <x:c r="T158" s="76" t="n">
        <x:f>IFERROR(S158/K158,0)</x:f>
        <x:v>0.05019268728263935</x:v>
      </x:c>
      <x:c r="U158" s="76" t="n">
        <x:f>IFERROR(P158/K158,0)</x:f>
        <x:v>0.0317699031863897</x:v>
      </x:c>
      <x:c r="V158" s="77" t="n">
        <x:f>IFERROR(R158/Q158,0)</x:f>
        <x:v>0</x:v>
      </x:c>
      <x:c r="W158" s="78" t="str">
        <x:f>IF(T158&gt;=0.08,"High",IF(T158&gt;=0.04,"Medium","Low"))</x:f>
        <x:v>Medium</x:v>
      </x:c>
    </x:row>
    <x:row r="159">
      <x:c r="A159" s="71" t="str">
        <x:v>P1158</x:v>
      </x:c>
      <x:c r="B159" s="72" t="n">
        <x:v>46053</x:v>
      </x:c>
      <x:c r="C159" s="73" t="str">
        <x:v>YouTube</x:v>
      </x:c>
      <x:c r="D159" s="73" t="str">
        <x:v>Reels</x:v>
      </x:c>
      <x:c r="E159" s="73" t="str">
        <x:v>Education</x:v>
      </x:c>
      <x:c r="F159" s="73" t="str">
        <x:v>Traffic</x:v>
      </x:c>
      <x:c r="G159" s="73" t="str">
        <x:v>Draft</x:v>
      </x:c>
      <x:c r="H159" s="73" t="n">
        <x:v>19</x:v>
      </x:c>
      <x:c r="I159" s="73" t="str">
        <x:v>Education Reels #158</x:v>
      </x:c>
      <x:c r="J159" s="74" t="n">
        <x:v>10572</x:v>
      </x:c>
      <x:c r="K159" s="74" t="n">
        <x:v>5381</x:v>
      </x:c>
      <x:c r="L159" s="74" t="n">
        <x:v>540</x:v>
      </x:c>
      <x:c r="M159" s="74" t="n">
        <x:v>77</x:v>
      </x:c>
      <x:c r="N159" s="74" t="n">
        <x:v>52</x:v>
      </x:c>
      <x:c r="O159" s="74" t="n">
        <x:v>31</x:v>
      </x:c>
      <x:c r="P159" s="74" t="n">
        <x:v>132</x:v>
      </x:c>
      <x:c r="Q159" s="75" t="n">
        <x:v>178000</x:v>
      </x:c>
      <x:c r="R159" s="75" t="n">
        <x:v>1062000</x:v>
      </x:c>
      <x:c r="S159" s="74" t="n">
        <x:f>L159+M159+N159+O159</x:f>
        <x:v>700</x:v>
      </x:c>
      <x:c r="T159" s="76" t="n">
        <x:f>IFERROR(S159/K159,0)</x:f>
        <x:v>0.13008734435978442</x:v>
      </x:c>
      <x:c r="U159" s="76" t="n">
        <x:f>IFERROR(P159/K159,0)</x:f>
        <x:v>0.02453075636498792</x:v>
      </x:c>
      <x:c r="V159" s="77" t="n">
        <x:f>IFERROR(R159/Q159,0)</x:f>
        <x:v>5.966292134831461</x:v>
      </x:c>
      <x:c r="W159" s="78" t="str">
        <x:f>IF(T159&gt;=0.08,"High",IF(T159&gt;=0.04,"Medium","Low"))</x:f>
        <x:v>High</x:v>
      </x:c>
    </x:row>
    <x:row r="160">
      <x:c r="A160" s="71" t="str">
        <x:v>P1159</x:v>
      </x:c>
      <x:c r="B160" s="72" t="n">
        <x:v>46115</x:v>
      </x:c>
      <x:c r="C160" s="73" t="str">
        <x:v>Instagram</x:v>
      </x:c>
      <x:c r="D160" s="73" t="str">
        <x:v>Reels</x:v>
      </x:c>
      <x:c r="E160" s="73" t="str">
        <x:v>Product Demo</x:v>
      </x:c>
      <x:c r="F160" s="73" t="str">
        <x:v>Brand Awareness</x:v>
      </x:c>
      <x:c r="G160" s="73" t="str">
        <x:v>Published</x:v>
      </x:c>
      <x:c r="H160" s="73" t="n">
        <x:v>12</x:v>
      </x:c>
      <x:c r="I160" s="73" t="str">
        <x:v>Product Demo Reels #159</x:v>
      </x:c>
      <x:c r="J160" s="74" t="n">
        <x:v>15456</x:v>
      </x:c>
      <x:c r="K160" s="74" t="n">
        <x:v>4335</x:v>
      </x:c>
      <x:c r="L160" s="74" t="n">
        <x:v>135</x:v>
      </x:c>
      <x:c r="M160" s="74" t="n">
        <x:v>45</x:v>
      </x:c>
      <x:c r="N160" s="74" t="n">
        <x:v>26</x:v>
      </x:c>
      <x:c r="O160" s="74" t="n">
        <x:v>28</x:v>
      </x:c>
      <x:c r="P160" s="74" t="n">
        <x:v>164</x:v>
      </x:c>
      <x:c r="Q160" s="75" t="n">
        <x:v>0</x:v>
      </x:c>
      <x:c r="R160" s="75" t="n">
        <x:v>589000</x:v>
      </x:c>
      <x:c r="S160" s="74" t="n">
        <x:f>L160+M160+N160+O160</x:f>
        <x:v>234</x:v>
      </x:c>
      <x:c r="T160" s="76" t="n">
        <x:f>IFERROR(S160/K160,0)</x:f>
        <x:v>0.05397923875432526</x:v>
      </x:c>
      <x:c r="U160" s="76" t="n">
        <x:f>IFERROR(P160/K160,0)</x:f>
        <x:v>0.037831603229527104</x:v>
      </x:c>
      <x:c r="V160" s="77" t="n">
        <x:f>IFERROR(R160/Q160,0)</x:f>
        <x:v>0</x:v>
      </x:c>
      <x:c r="W160" s="78" t="str">
        <x:f>IF(T160&gt;=0.08,"High",IF(T160&gt;=0.04,"Medium","Low"))</x:f>
        <x:v>Medium</x:v>
      </x:c>
    </x:row>
    <x:row r="161">
      <x:c r="A161" s="71" t="str">
        <x:v>P1160</x:v>
      </x:c>
      <x:c r="B161" s="72" t="n">
        <x:v>46061</x:v>
      </x:c>
      <x:c r="C161" s="73" t="str">
        <x:v>YouTube</x:v>
      </x:c>
      <x:c r="D161" s="73" t="str">
        <x:v>Story</x:v>
      </x:c>
      <x:c r="E161" s="73" t="str">
        <x:v>Education</x:v>
      </x:c>
      <x:c r="F161" s="73" t="str">
        <x:v>Retention</x:v>
      </x:c>
      <x:c r="G161" s="73" t="str">
        <x:v>Published</x:v>
      </x:c>
      <x:c r="H161" s="73" t="n">
        <x:v>13</x:v>
      </x:c>
      <x:c r="I161" s="73" t="str">
        <x:v>Education Story #160</x:v>
      </x:c>
      <x:c r="J161" s="74" t="n">
        <x:v>9291</x:v>
      </x:c>
      <x:c r="K161" s="74" t="n">
        <x:v>2737</x:v>
      </x:c>
      <x:c r="L161" s="74" t="n">
        <x:v>81</x:v>
      </x:c>
      <x:c r="M161" s="74" t="n">
        <x:v>6</x:v>
      </x:c>
      <x:c r="N161" s="74" t="n">
        <x:v>10</x:v>
      </x:c>
      <x:c r="O161" s="74" t="n">
        <x:v>13</x:v>
      </x:c>
      <x:c r="P161" s="74" t="n">
        <x:v>42</x:v>
      </x:c>
      <x:c r="Q161" s="75" t="n">
        <x:v>0</x:v>
      </x:c>
      <x:c r="R161" s="75" t="n">
        <x:v>196000</x:v>
      </x:c>
      <x:c r="S161" s="74" t="n">
        <x:f>L161+M161+N161+O161</x:f>
        <x:v>110</x:v>
      </x:c>
      <x:c r="T161" s="76" t="n">
        <x:f>IFERROR(S161/K161,0)</x:f>
        <x:v>0.0401899890390939</x:v>
      </x:c>
      <x:c r="U161" s="76" t="n">
        <x:f>IFERROR(P161/K161,0)</x:f>
        <x:v>0.015345268542199489</x:v>
      </x:c>
      <x:c r="V161" s="77" t="n">
        <x:f>IFERROR(R161/Q161,0)</x:f>
        <x:v>0</x:v>
      </x:c>
      <x:c r="W161" s="78" t="str">
        <x:f>IF(T161&gt;=0.08,"High",IF(T161&gt;=0.04,"Medium","Low"))</x:f>
        <x:v>Medium</x:v>
      </x:c>
    </x:row>
    <x:row r="162">
      <x:c r="A162" s="71" t="str">
        <x:v>P1161</x:v>
      </x:c>
      <x:c r="B162" s="72" t="n">
        <x:v>46044</x:v>
      </x:c>
      <x:c r="C162" s="73" t="str">
        <x:v>TikTok</x:v>
      </x:c>
      <x:c r="D162" s="73" t="str">
        <x:v>Short Video</x:v>
      </x:c>
      <x:c r="E162" s="73" t="str">
        <x:v>Education</x:v>
      </x:c>
      <x:c r="F162" s="73" t="str">
        <x:v>Brand Awareness</x:v>
      </x:c>
      <x:c r="G162" s="73" t="str">
        <x:v>Published</x:v>
      </x:c>
      <x:c r="H162" s="73" t="n">
        <x:v>10</x:v>
      </x:c>
      <x:c r="I162" s="73" t="str">
        <x:v>Education Short Video #161</x:v>
      </x:c>
      <x:c r="J162" s="74" t="n">
        <x:v>22336</x:v>
      </x:c>
      <x:c r="K162" s="74" t="n">
        <x:v>6443</x:v>
      </x:c>
      <x:c r="L162" s="74" t="n">
        <x:v>543</x:v>
      </x:c>
      <x:c r="M162" s="74" t="n">
        <x:v>20</x:v>
      </x:c>
      <x:c r="N162" s="74" t="n">
        <x:v>70</x:v>
      </x:c>
      <x:c r="O162" s="74" t="n">
        <x:v>129</x:v>
      </x:c>
      <x:c r="P162" s="74" t="n">
        <x:v>73</x:v>
      </x:c>
      <x:c r="Q162" s="75" t="n">
        <x:v>179000</x:v>
      </x:c>
      <x:c r="R162" s="75" t="n">
        <x:v>557000</x:v>
      </x:c>
      <x:c r="S162" s="74" t="n">
        <x:f>L162+M162+N162+O162</x:f>
        <x:v>762</x:v>
      </x:c>
      <x:c r="T162" s="76" t="n">
        <x:f>IFERROR(S162/K162,0)</x:f>
        <x:v>0.11826788762998604</x:v>
      </x:c>
      <x:c r="U162" s="76" t="n">
        <x:f>IFERROR(P162/K162,0)</x:f>
        <x:v>0.011330125717833307</x:v>
      </x:c>
      <x:c r="V162" s="77" t="n">
        <x:f>IFERROR(R162/Q162,0)</x:f>
        <x:v>3.111731843575419</x:v>
      </x:c>
      <x:c r="W162" s="78" t="str">
        <x:f>IF(T162&gt;=0.08,"High",IF(T162&gt;=0.04,"Medium","Low"))</x:f>
        <x:v>High</x:v>
      </x:c>
    </x:row>
    <x:row r="163">
      <x:c r="A163" s="71" t="str">
        <x:v>P1162</x:v>
      </x:c>
      <x:c r="B163" s="72" t="n">
        <x:v>46058</x:v>
      </x:c>
      <x:c r="C163" s="73" t="str">
        <x:v>YouTube</x:v>
      </x:c>
      <x:c r="D163" s="73" t="str">
        <x:v>Carousel</x:v>
      </x:c>
      <x:c r="E163" s="73" t="str">
        <x:v>Behind The Scene</x:v>
      </x:c>
      <x:c r="F163" s="73" t="str">
        <x:v>Community</x:v>
      </x:c>
      <x:c r="G163" s="73" t="str">
        <x:v>Published</x:v>
      </x:c>
      <x:c r="H163" s="73" t="n">
        <x:v>20</x:v>
      </x:c>
      <x:c r="I163" s="73" t="str">
        <x:v>Behind The Scene Carousel #162</x:v>
      </x:c>
      <x:c r="J163" s="74" t="n">
        <x:v>8607</x:v>
      </x:c>
      <x:c r="K163" s="74" t="n">
        <x:v>3383</x:v>
      </x:c>
      <x:c r="L163" s="74" t="n">
        <x:v>223</x:v>
      </x:c>
      <x:c r="M163" s="74" t="n">
        <x:v>33</x:v>
      </x:c>
      <x:c r="N163" s="74" t="n">
        <x:v>40</x:v>
      </x:c>
      <x:c r="O163" s="74" t="n">
        <x:v>69</x:v>
      </x:c>
      <x:c r="P163" s="74" t="n">
        <x:v>103</x:v>
      </x:c>
      <x:c r="Q163" s="75" t="n">
        <x:v>0</x:v>
      </x:c>
      <x:c r="R163" s="75" t="n">
        <x:v>530000</x:v>
      </x:c>
      <x:c r="S163" s="74" t="n">
        <x:f>L163+M163+N163+O163</x:f>
        <x:v>365</x:v>
      </x:c>
      <x:c r="T163" s="76" t="n">
        <x:f>IFERROR(S163/K163,0)</x:f>
        <x:v>0.10789240319243275</x:v>
      </x:c>
      <x:c r="U163" s="76" t="n">
        <x:f>IFERROR(P163/K163,0)</x:f>
        <x:v>0.030446349394028967</x:v>
      </x:c>
      <x:c r="V163" s="77" t="n">
        <x:f>IFERROR(R163/Q163,0)</x:f>
        <x:v>0</x:v>
      </x:c>
      <x:c r="W163" s="78" t="str">
        <x:f>IF(T163&gt;=0.08,"High",IF(T163&gt;=0.04,"Medium","Low"))</x:f>
        <x:v>High</x:v>
      </x:c>
    </x:row>
    <x:row r="164">
      <x:c r="A164" s="71" t="str">
        <x:v>P1163</x:v>
      </x:c>
      <x:c r="B164" s="72" t="n">
        <x:v>46041</x:v>
      </x:c>
      <x:c r="C164" s="73" t="str">
        <x:v>YouTube</x:v>
      </x:c>
      <x:c r="D164" s="73" t="str">
        <x:v>Reels</x:v>
      </x:c>
      <x:c r="E164" s="73" t="str">
        <x:v>Education</x:v>
      </x:c>
      <x:c r="F164" s="73" t="str">
        <x:v>Brand Awareness</x:v>
      </x:c>
      <x:c r="G164" s="73" t="str">
        <x:v>Published</x:v>
      </x:c>
      <x:c r="H164" s="73" t="n">
        <x:v>8</x:v>
      </x:c>
      <x:c r="I164" s="73" t="str">
        <x:v>Education Reels #163</x:v>
      </x:c>
      <x:c r="J164" s="74" t="n">
        <x:v>9558</x:v>
      </x:c>
      <x:c r="K164" s="74" t="n">
        <x:v>3906</x:v>
      </x:c>
      <x:c r="L164" s="74" t="n">
        <x:v>349</x:v>
      </x:c>
      <x:c r="M164" s="74" t="n">
        <x:v>17</x:v>
      </x:c>
      <x:c r="N164" s="74" t="n">
        <x:v>20</x:v>
      </x:c>
      <x:c r="O164" s="74" t="n">
        <x:v>28</x:v>
      </x:c>
      <x:c r="P164" s="74" t="n">
        <x:v>64</x:v>
      </x:c>
      <x:c r="Q164" s="75" t="n">
        <x:v>0</x:v>
      </x:c>
      <x:c r="R164" s="75" t="n">
        <x:v>359000</x:v>
      </x:c>
      <x:c r="S164" s="74" t="n">
        <x:f>L164+M164+N164+O164</x:f>
        <x:v>414</x:v>
      </x:c>
      <x:c r="T164" s="76" t="n">
        <x:f>IFERROR(S164/K164,0)</x:f>
        <x:v>0.10599078341013825</x:v>
      </x:c>
      <x:c r="U164" s="76" t="n">
        <x:f>IFERROR(P164/K164,0)</x:f>
        <x:v>0.01638504864311316</x:v>
      </x:c>
      <x:c r="V164" s="77" t="n">
        <x:f>IFERROR(R164/Q164,0)</x:f>
        <x:v>0</x:v>
      </x:c>
      <x:c r="W164" s="78" t="str">
        <x:f>IF(T164&gt;=0.08,"High",IF(T164&gt;=0.04,"Medium","Low"))</x:f>
        <x:v>High</x:v>
      </x:c>
    </x:row>
    <x:row r="165">
      <x:c r="A165" s="71" t="str">
        <x:v>P1164</x:v>
      </x:c>
      <x:c r="B165" s="72" t="n">
        <x:v>46124</x:v>
      </x:c>
      <x:c r="C165" s="73" t="str">
        <x:v>YouTube</x:v>
      </x:c>
      <x:c r="D165" s="73" t="str">
        <x:v>Carousel</x:v>
      </x:c>
      <x:c r="E165" s="73" t="str">
        <x:v>Promo</x:v>
      </x:c>
      <x:c r="F165" s="73" t="str">
        <x:v>Community</x:v>
      </x:c>
      <x:c r="G165" s="73" t="str">
        <x:v>Published</x:v>
      </x:c>
      <x:c r="H165" s="73" t="n">
        <x:v>10</x:v>
      </x:c>
      <x:c r="I165" s="73" t="str">
        <x:v>Promo Carousel #164</x:v>
      </x:c>
      <x:c r="J165" s="74" t="n">
        <x:v>10743</x:v>
      </x:c>
      <x:c r="K165" s="74" t="n">
        <x:v>5435</x:v>
      </x:c>
      <x:c r="L165" s="74" t="n">
        <x:v>249</x:v>
      </x:c>
      <x:c r="M165" s="74" t="n">
        <x:v>11</x:v>
      </x:c>
      <x:c r="N165" s="74" t="n">
        <x:v>47</x:v>
      </x:c>
      <x:c r="O165" s="74" t="n">
        <x:v>26</x:v>
      </x:c>
      <x:c r="P165" s="74" t="n">
        <x:v>54</x:v>
      </x:c>
      <x:c r="Q165" s="75" t="n">
        <x:v>112000</x:v>
      </x:c>
      <x:c r="R165" s="75" t="n">
        <x:v>489000</x:v>
      </x:c>
      <x:c r="S165" s="74" t="n">
        <x:f>L165+M165+N165+O165</x:f>
        <x:v>333</x:v>
      </x:c>
      <x:c r="T165" s="76" t="n">
        <x:f>IFERROR(S165/K165,0)</x:f>
        <x:v>0.06126954921803128</x:v>
      </x:c>
      <x:c r="U165" s="76" t="n">
        <x:f>IFERROR(P165/K165,0)</x:f>
        <x:v>0.009935602575896964</x:v>
      </x:c>
      <x:c r="V165" s="77" t="n">
        <x:f>IFERROR(R165/Q165,0)</x:f>
        <x:v>4.366071428571429</x:v>
      </x:c>
      <x:c r="W165" s="78" t="str">
        <x:f>IF(T165&gt;=0.08,"High",IF(T165&gt;=0.04,"Medium","Low"))</x:f>
        <x:v>Medium</x:v>
      </x:c>
    </x:row>
    <x:row r="166">
      <x:c r="A166" s="71" t="str">
        <x:v>P1165</x:v>
      </x:c>
      <x:c r="B166" s="72" t="n">
        <x:v>46076</x:v>
      </x:c>
      <x:c r="C166" s="73" t="str">
        <x:v>Instagram</x:v>
      </x:c>
      <x:c r="D166" s="73" t="str">
        <x:v>Short Video</x:v>
      </x:c>
      <x:c r="E166" s="73" t="str">
        <x:v>Promo</x:v>
      </x:c>
      <x:c r="F166" s="73" t="str">
        <x:v>Brand Awareness</x:v>
      </x:c>
      <x:c r="G166" s="73" t="str">
        <x:v>Published</x:v>
      </x:c>
      <x:c r="H166" s="73" t="n">
        <x:v>21</x:v>
      </x:c>
      <x:c r="I166" s="73" t="str">
        <x:v>Promo Short Video #165</x:v>
      </x:c>
      <x:c r="J166" s="74" t="n">
        <x:v>14241</x:v>
      </x:c>
      <x:c r="K166" s="74" t="n">
        <x:v>3619</x:v>
      </x:c>
      <x:c r="L166" s="74" t="n">
        <x:v>152</x:v>
      </x:c>
      <x:c r="M166" s="74" t="n">
        <x:v>32</x:v>
      </x:c>
      <x:c r="N166" s="74" t="n">
        <x:v>53</x:v>
      </x:c>
      <x:c r="O166" s="74" t="n">
        <x:v>63</x:v>
      </x:c>
      <x:c r="P166" s="74" t="n">
        <x:v>74</x:v>
      </x:c>
      <x:c r="Q166" s="75" t="n">
        <x:v>0</x:v>
      </x:c>
      <x:c r="R166" s="75" t="n">
        <x:v>266000</x:v>
      </x:c>
      <x:c r="S166" s="74" t="n">
        <x:f>L166+M166+N166+O166</x:f>
        <x:v>300</x:v>
      </x:c>
      <x:c r="T166" s="76" t="n">
        <x:f>IFERROR(S166/K166,0)</x:f>
        <x:v>0.08289582757667864</x:v>
      </x:c>
      <x:c r="U166" s="76" t="n">
        <x:f>IFERROR(P166/K166,0)</x:f>
        <x:v>0.020447637468914065</x:v>
      </x:c>
      <x:c r="V166" s="77" t="n">
        <x:f>IFERROR(R166/Q166,0)</x:f>
        <x:v>0</x:v>
      </x:c>
      <x:c r="W166" s="78" t="str">
        <x:f>IF(T166&gt;=0.08,"High",IF(T166&gt;=0.04,"Medium","Low"))</x:f>
        <x:v>High</x:v>
      </x:c>
    </x:row>
    <x:row r="167">
      <x:c r="A167" s="71" t="str">
        <x:v>P1166</x:v>
      </x:c>
      <x:c r="B167" s="72" t="n">
        <x:v>46127</x:v>
      </x:c>
      <x:c r="C167" s="73" t="str">
        <x:v>Facebook</x:v>
      </x:c>
      <x:c r="D167" s="73" t="str">
        <x:v>Live</x:v>
      </x:c>
      <x:c r="E167" s="73" t="str">
        <x:v>Education</x:v>
      </x:c>
      <x:c r="F167" s="73" t="str">
        <x:v>Launch</x:v>
      </x:c>
      <x:c r="G167" s="73" t="str">
        <x:v>Published</x:v>
      </x:c>
      <x:c r="H167" s="73" t="n">
        <x:v>15</x:v>
      </x:c>
      <x:c r="I167" s="73" t="str">
        <x:v>Education Live #166</x:v>
      </x:c>
      <x:c r="J167" s="74" t="n">
        <x:v>8238</x:v>
      </x:c>
      <x:c r="K167" s="74" t="n">
        <x:v>5492</x:v>
      </x:c>
      <x:c r="L167" s="74" t="n">
        <x:v>372</x:v>
      </x:c>
      <x:c r="M167" s="74" t="n">
        <x:v>44</x:v>
      </x:c>
      <x:c r="N167" s="74" t="n">
        <x:v>26</x:v>
      </x:c>
      <x:c r="O167" s="74" t="n">
        <x:v>91</x:v>
      </x:c>
      <x:c r="P167" s="74" t="n">
        <x:v>96</x:v>
      </x:c>
      <x:c r="Q167" s="75" t="n">
        <x:v>0</x:v>
      </x:c>
      <x:c r="R167" s="75" t="n">
        <x:v>571000</x:v>
      </x:c>
      <x:c r="S167" s="74" t="n">
        <x:f>L167+M167+N167+O167</x:f>
        <x:v>533</x:v>
      </x:c>
      <x:c r="T167" s="76" t="n">
        <x:f>IFERROR(S167/K167,0)</x:f>
        <x:v>0.09705025491624181</x:v>
      </x:c>
      <x:c r="U167" s="76" t="n">
        <x:f>IFERROR(P167/K167,0)</x:f>
        <x:v>0.01747997086671522</x:v>
      </x:c>
      <x:c r="V167" s="77" t="n">
        <x:f>IFERROR(R167/Q167,0)</x:f>
        <x:v>0</x:v>
      </x:c>
      <x:c r="W167" s="78" t="str">
        <x:f>IF(T167&gt;=0.08,"High",IF(T167&gt;=0.04,"Medium","Low"))</x:f>
        <x:v>High</x:v>
      </x:c>
    </x:row>
    <x:row r="168">
      <x:c r="A168" s="71" t="str">
        <x:v>P1167</x:v>
      </x:c>
      <x:c r="B168" s="72" t="n">
        <x:v>46138</x:v>
      </x:c>
      <x:c r="C168" s="73" t="str">
        <x:v>Instagram</x:v>
      </x:c>
      <x:c r="D168" s="73" t="str">
        <x:v>Reels</x:v>
      </x:c>
      <x:c r="E168" s="73" t="str">
        <x:v>Behind The Scene</x:v>
      </x:c>
      <x:c r="F168" s="73" t="str">
        <x:v>Retention</x:v>
      </x:c>
      <x:c r="G168" s="73" t="str">
        <x:v>Published</x:v>
      </x:c>
      <x:c r="H168" s="73" t="n">
        <x:v>19</x:v>
      </x:c>
      <x:c r="I168" s="73" t="str">
        <x:v>Behind The Scene Reels #167</x:v>
      </x:c>
      <x:c r="J168" s="74" t="n">
        <x:v>14490</x:v>
      </x:c>
      <x:c r="K168" s="74" t="n">
        <x:v>3469</x:v>
      </x:c>
      <x:c r="L168" s="74" t="n">
        <x:v>153</x:v>
      </x:c>
      <x:c r="M168" s="74" t="n">
        <x:v>22</x:v>
      </x:c>
      <x:c r="N168" s="74" t="n">
        <x:v>30</x:v>
      </x:c>
      <x:c r="O168" s="74" t="n">
        <x:v>92</x:v>
      </x:c>
      <x:c r="P168" s="74" t="n">
        <x:v>93</x:v>
      </x:c>
      <x:c r="Q168" s="75" t="n">
        <x:v>0</x:v>
      </x:c>
      <x:c r="R168" s="75" t="n">
        <x:v>566000</x:v>
      </x:c>
      <x:c r="S168" s="74" t="n">
        <x:f>L168+M168+N168+O168</x:f>
        <x:v>297</x:v>
      </x:c>
      <x:c r="T168" s="76" t="n">
        <x:f>IFERROR(S168/K168,0)</x:f>
        <x:v>0.08561545113865668</x:v>
      </x:c>
      <x:c r="U168" s="76" t="n">
        <x:f>IFERROR(P168/K168,0)</x:f>
        <x:v>0.02680887863937734</x:v>
      </x:c>
      <x:c r="V168" s="77" t="n">
        <x:f>IFERROR(R168/Q168,0)</x:f>
        <x:v>0</x:v>
      </x:c>
      <x:c r="W168" s="78" t="str">
        <x:f>IF(T168&gt;=0.08,"High",IF(T168&gt;=0.04,"Medium","Low"))</x:f>
        <x:v>High</x:v>
      </x:c>
    </x:row>
    <x:row r="169">
      <x:c r="A169" s="71" t="str">
        <x:v>P1168</x:v>
      </x:c>
      <x:c r="B169" s="72" t="n">
        <x:v>46141</x:v>
      </x:c>
      <x:c r="C169" s="73" t="str">
        <x:v>Facebook</x:v>
      </x:c>
      <x:c r="D169" s="73" t="str">
        <x:v>Carousel</x:v>
      </x:c>
      <x:c r="E169" s="73" t="str">
        <x:v>Education</x:v>
      </x:c>
      <x:c r="F169" s="73" t="str">
        <x:v>Community</x:v>
      </x:c>
      <x:c r="G169" s="73" t="str">
        <x:v>Published</x:v>
      </x:c>
      <x:c r="H169" s="73" t="n">
        <x:v>10</x:v>
      </x:c>
      <x:c r="I169" s="73" t="str">
        <x:v>Education Carousel #168</x:v>
      </x:c>
      <x:c r="J169" s="74" t="n">
        <x:v>7432</x:v>
      </x:c>
      <x:c r="K169" s="74" t="n">
        <x:v>3482</x:v>
      </x:c>
      <x:c r="L169" s="74" t="n">
        <x:v>101</x:v>
      </x:c>
      <x:c r="M169" s="74" t="n">
        <x:v>22</x:v>
      </x:c>
      <x:c r="N169" s="74" t="n">
        <x:v>36</x:v>
      </x:c>
      <x:c r="O169" s="74" t="n">
        <x:v>59</x:v>
      </x:c>
      <x:c r="P169" s="74" t="n">
        <x:v>39</x:v>
      </x:c>
      <x:c r="Q169" s="75" t="n">
        <x:v>0</x:v>
      </x:c>
      <x:c r="R169" s="75" t="n">
        <x:v>235000</x:v>
      </x:c>
      <x:c r="S169" s="74" t="n">
        <x:f>L169+M169+N169+O169</x:f>
        <x:v>218</x:v>
      </x:c>
      <x:c r="T169" s="76" t="n">
        <x:f>IFERROR(S169/K169,0)</x:f>
        <x:v>0.06260769672601953</x:v>
      </x:c>
      <x:c r="U169" s="76" t="n">
        <x:f>IFERROR(P169/K169,0)</x:f>
        <x:v>0.011200459506031017</x:v>
      </x:c>
      <x:c r="V169" s="77" t="n">
        <x:f>IFERROR(R169/Q169,0)</x:f>
        <x:v>0</x:v>
      </x:c>
      <x:c r="W169" s="78" t="str">
        <x:f>IF(T169&gt;=0.08,"High",IF(T169&gt;=0.04,"Medium","Low"))</x:f>
        <x:v>Medium</x:v>
      </x:c>
    </x:row>
    <x:row r="170">
      <x:c r="A170" s="71" t="str">
        <x:v>P1169</x:v>
      </x:c>
      <x:c r="B170" s="72" t="n">
        <x:v>46105</x:v>
      </x:c>
      <x:c r="C170" s="73" t="str">
        <x:v>Facebook</x:v>
      </x:c>
      <x:c r="D170" s="73" t="str">
        <x:v>Story</x:v>
      </x:c>
      <x:c r="E170" s="73" t="str">
        <x:v>Testimonial</x:v>
      </x:c>
      <x:c r="F170" s="73" t="str">
        <x:v>Retention</x:v>
      </x:c>
      <x:c r="G170" s="73" t="str">
        <x:v>Scheduled</x:v>
      </x:c>
      <x:c r="H170" s="73" t="n">
        <x:v>21</x:v>
      </x:c>
      <x:c r="I170" s="73" t="str">
        <x:v>Testimonial Story #169</x:v>
      </x:c>
      <x:c r="J170" s="74" t="n">
        <x:v>6424</x:v>
      </x:c>
      <x:c r="K170" s="74" t="n">
        <x:v>2173</x:v>
      </x:c>
      <x:c r="L170" s="74" t="n">
        <x:v>28</x:v>
      </x:c>
      <x:c r="M170" s="74" t="n">
        <x:v>6</x:v>
      </x:c>
      <x:c r="N170" s="74" t="n">
        <x:v>25</x:v>
      </x:c>
      <x:c r="O170" s="74" t="n">
        <x:v>24</x:v>
      </x:c>
      <x:c r="P170" s="74" t="n">
        <x:v>29</x:v>
      </x:c>
      <x:c r="Q170" s="75" t="n">
        <x:v>0</x:v>
      </x:c>
      <x:c r="R170" s="75" t="n">
        <x:v>105000</x:v>
      </x:c>
      <x:c r="S170" s="74" t="n">
        <x:f>L170+M170+N170+O170</x:f>
        <x:v>83</x:v>
      </x:c>
      <x:c r="T170" s="76" t="n">
        <x:f>IFERROR(S170/K170,0)</x:f>
        <x:v>0.03819604233778187</x:v>
      </x:c>
      <x:c r="U170" s="76" t="n">
        <x:f>IFERROR(P170/K170,0)</x:f>
        <x:v>0.013345605154164749</x:v>
      </x:c>
      <x:c r="V170" s="77" t="n">
        <x:f>IFERROR(R170/Q170,0)</x:f>
        <x:v>0</x:v>
      </x:c>
      <x:c r="W170" s="78" t="str">
        <x:f>IF(T170&gt;=0.08,"High",IF(T170&gt;=0.04,"Medium","Low"))</x:f>
        <x:v>Low</x:v>
      </x:c>
    </x:row>
    <x:row r="171">
      <x:c r="A171" s="71" t="str">
        <x:v>P1170</x:v>
      </x:c>
      <x:c r="B171" s="72" t="n">
        <x:v>46063</x:v>
      </x:c>
      <x:c r="C171" s="73" t="str">
        <x:v>Instagram</x:v>
      </x:c>
      <x:c r="D171" s="73" t="str">
        <x:v>Story</x:v>
      </x:c>
      <x:c r="E171" s="73" t="str">
        <x:v>Testimonial</x:v>
      </x:c>
      <x:c r="F171" s="73" t="str">
        <x:v>Community</x:v>
      </x:c>
      <x:c r="G171" s="73" t="str">
        <x:v>Scheduled</x:v>
      </x:c>
      <x:c r="H171" s="73" t="n">
        <x:v>21</x:v>
      </x:c>
      <x:c r="I171" s="73" t="str">
        <x:v>Testimonial Story #170</x:v>
      </x:c>
      <x:c r="J171" s="74" t="n">
        <x:v>15152</x:v>
      </x:c>
      <x:c r="K171" s="74" t="n">
        <x:v>6520</x:v>
      </x:c>
      <x:c r="L171" s="74" t="n">
        <x:v>79</x:v>
      </x:c>
      <x:c r="M171" s="74" t="n">
        <x:v>42</x:v>
      </x:c>
      <x:c r="N171" s="74" t="n">
        <x:v>34</x:v>
      </x:c>
      <x:c r="O171" s="74" t="n">
        <x:v>61</x:v>
      </x:c>
      <x:c r="P171" s="74" t="n">
        <x:v>228</x:v>
      </x:c>
      <x:c r="Q171" s="75" t="n">
        <x:v>21000</x:v>
      </x:c>
      <x:c r="R171" s="75" t="n">
        <x:v>725000</x:v>
      </x:c>
      <x:c r="S171" s="74" t="n">
        <x:f>L171+M171+N171+O171</x:f>
        <x:v>216</x:v>
      </x:c>
      <x:c r="T171" s="76" t="n">
        <x:f>IFERROR(S171/K171,0)</x:f>
        <x:v>0.033128834355828224</x:v>
      </x:c>
      <x:c r="U171" s="76" t="n">
        <x:f>IFERROR(P171/K171,0)</x:f>
        <x:v>0.03496932515337423</x:v>
      </x:c>
      <x:c r="V171" s="77" t="n">
        <x:f>IFERROR(R171/Q171,0)</x:f>
        <x:v>34.523809523809526</x:v>
      </x:c>
      <x:c r="W171" s="78" t="str">
        <x:f>IF(T171&gt;=0.08,"High",IF(T171&gt;=0.04,"Medium","Low"))</x:f>
        <x:v>Low</x:v>
      </x:c>
    </x:row>
    <x:row r="172">
      <x:c r="A172" s="71" t="str">
        <x:v>P1171</x:v>
      </x:c>
      <x:c r="B172" s="72" t="n">
        <x:v>46104</x:v>
      </x:c>
      <x:c r="C172" s="73" t="str">
        <x:v>Facebook</x:v>
      </x:c>
      <x:c r="D172" s="73" t="str">
        <x:v>Carousel</x:v>
      </x:c>
      <x:c r="E172" s="73" t="str">
        <x:v>Education</x:v>
      </x:c>
      <x:c r="F172" s="73" t="str">
        <x:v>Launch</x:v>
      </x:c>
      <x:c r="G172" s="73" t="str">
        <x:v>Published</x:v>
      </x:c>
      <x:c r="H172" s="73" t="n">
        <x:v>20</x:v>
      </x:c>
      <x:c r="I172" s="73" t="str">
        <x:v>Education Carousel #171</x:v>
      </x:c>
      <x:c r="J172" s="74" t="n">
        <x:v>8194</x:v>
      </x:c>
      <x:c r="K172" s="74" t="n">
        <x:v>2553</x:v>
      </x:c>
      <x:c r="L172" s="74" t="n">
        <x:v>99</x:v>
      </x:c>
      <x:c r="M172" s="74" t="n">
        <x:v>32</x:v>
      </x:c>
      <x:c r="N172" s="74" t="n">
        <x:v>41</x:v>
      </x:c>
      <x:c r="O172" s="74" t="n">
        <x:v>24</x:v>
      </x:c>
      <x:c r="P172" s="74" t="n">
        <x:v>79</x:v>
      </x:c>
      <x:c r="Q172" s="75" t="n">
        <x:v>0</x:v>
      </x:c>
      <x:c r="R172" s="75" t="n">
        <x:v>272000</x:v>
      </x:c>
      <x:c r="S172" s="74" t="n">
        <x:f>L172+M172+N172+O172</x:f>
        <x:v>196</x:v>
      </x:c>
      <x:c r="T172" s="76" t="n">
        <x:f>IFERROR(S172/K172,0)</x:f>
        <x:v>0.07677242459851155</x:v>
      </x:c>
      <x:c r="U172" s="76" t="n">
        <x:f>IFERROR(P172/K172,0)</x:f>
        <x:v>0.030943987465726595</x:v>
      </x:c>
      <x:c r="V172" s="77" t="n">
        <x:f>IFERROR(R172/Q172,0)</x:f>
        <x:v>0</x:v>
      </x:c>
      <x:c r="W172" s="78" t="str">
        <x:f>IF(T172&gt;=0.08,"High",IF(T172&gt;=0.04,"Medium","Low"))</x:f>
        <x:v>Medium</x:v>
      </x:c>
    </x:row>
    <x:row r="173">
      <x:c r="A173" s="71" t="str">
        <x:v>P1172</x:v>
      </x:c>
      <x:c r="B173" s="72" t="n">
        <x:v>46149</x:v>
      </x:c>
      <x:c r="C173" s="73" t="str">
        <x:v>TikTok</x:v>
      </x:c>
      <x:c r="D173" s="73" t="str">
        <x:v>Photo</x:v>
      </x:c>
      <x:c r="E173" s="73" t="str">
        <x:v>Testimonial</x:v>
      </x:c>
      <x:c r="F173" s="73" t="str">
        <x:v>Community</x:v>
      </x:c>
      <x:c r="G173" s="73" t="str">
        <x:v>Published</x:v>
      </x:c>
      <x:c r="H173" s="73" t="n">
        <x:v>21</x:v>
      </x:c>
      <x:c r="I173" s="73" t="str">
        <x:v>Testimonial Photo #172</x:v>
      </x:c>
      <x:c r="J173" s="74" t="n">
        <x:v>20873</x:v>
      </x:c>
      <x:c r="K173" s="74" t="n">
        <x:v>8991</x:v>
      </x:c>
      <x:c r="L173" s="74" t="n">
        <x:v>226</x:v>
      </x:c>
      <x:c r="M173" s="74" t="n">
        <x:v>79</x:v>
      </x:c>
      <x:c r="N173" s="74" t="n">
        <x:v>19</x:v>
      </x:c>
      <x:c r="O173" s="74" t="n">
        <x:v>43</x:v>
      </x:c>
      <x:c r="P173" s="74" t="n">
        <x:v>337</x:v>
      </x:c>
      <x:c r="Q173" s="75" t="n">
        <x:v>202000</x:v>
      </x:c>
      <x:c r="R173" s="75" t="n">
        <x:v>1691000</x:v>
      </x:c>
      <x:c r="S173" s="74" t="n">
        <x:f>L173+M173+N173+O173</x:f>
        <x:v>367</x:v>
      </x:c>
      <x:c r="T173" s="76" t="n">
        <x:f>IFERROR(S173/K173,0)</x:f>
        <x:v>0.04081859637415193</x:v>
      </x:c>
      <x:c r="U173" s="76" t="n">
        <x:f>IFERROR(P173/K173,0)</x:f>
        <x:v>0.03748192637081526</x:v>
      </x:c>
      <x:c r="V173" s="77" t="n">
        <x:f>IFERROR(R173/Q173,0)</x:f>
        <x:v>8.371287128712872</x:v>
      </x:c>
      <x:c r="W173" s="78" t="str">
        <x:f>IF(T173&gt;=0.08,"High",IF(T173&gt;=0.04,"Medium","Low"))</x:f>
        <x:v>Medium</x:v>
      </x:c>
    </x:row>
    <x:row r="174">
      <x:c r="A174" s="71" t="str">
        <x:v>P1173</x:v>
      </x:c>
      <x:c r="B174" s="72" t="n">
        <x:v>46140</x:v>
      </x:c>
      <x:c r="C174" s="73" t="str">
        <x:v>TikTok</x:v>
      </x:c>
      <x:c r="D174" s="73" t="str">
        <x:v>Story</x:v>
      </x:c>
      <x:c r="E174" s="73" t="str">
        <x:v>Education</x:v>
      </x:c>
      <x:c r="F174" s="73" t="str">
        <x:v>Brand Awareness</x:v>
      </x:c>
      <x:c r="G174" s="73" t="str">
        <x:v>Published</x:v>
      </x:c>
      <x:c r="H174" s="73" t="n">
        <x:v>10</x:v>
      </x:c>
      <x:c r="I174" s="73" t="str">
        <x:v>Education Story #173</x:v>
      </x:c>
      <x:c r="J174" s="74" t="n">
        <x:v>21388</x:v>
      </x:c>
      <x:c r="K174" s="74" t="n">
        <x:v>3764</x:v>
      </x:c>
      <x:c r="L174" s="74" t="n">
        <x:v>148</x:v>
      </x:c>
      <x:c r="M174" s="74" t="n">
        <x:v>25</x:v>
      </x:c>
      <x:c r="N174" s="74" t="n">
        <x:v>19</x:v>
      </x:c>
      <x:c r="O174" s="74" t="n">
        <x:v>7</x:v>
      </x:c>
      <x:c r="P174" s="74" t="n">
        <x:v>112</x:v>
      </x:c>
      <x:c r="Q174" s="75" t="n">
        <x:v>0</x:v>
      </x:c>
      <x:c r="R174" s="75" t="n">
        <x:v>562000</x:v>
      </x:c>
      <x:c r="S174" s="74" t="n">
        <x:f>L174+M174+N174+O174</x:f>
        <x:v>199</x:v>
      </x:c>
      <x:c r="T174" s="76" t="n">
        <x:f>IFERROR(S174/K174,0)</x:f>
        <x:v>0.052869287991498405</x:v>
      </x:c>
      <x:c r="U174" s="76" t="n">
        <x:f>IFERROR(P174/K174,0)</x:f>
        <x:v>0.02975557917109458</x:v>
      </x:c>
      <x:c r="V174" s="77" t="n">
        <x:f>IFERROR(R174/Q174,0)</x:f>
        <x:v>0</x:v>
      </x:c>
      <x:c r="W174" s="78" t="str">
        <x:f>IF(T174&gt;=0.08,"High",IF(T174&gt;=0.04,"Medium","Low"))</x:f>
        <x:v>Medium</x:v>
      </x:c>
    </x:row>
    <x:row r="175">
      <x:c r="A175" s="71" t="str">
        <x:v>P1174</x:v>
      </x:c>
      <x:c r="B175" s="72" t="n">
        <x:v>46122</x:v>
      </x:c>
      <x:c r="C175" s="73" t="str">
        <x:v>TikTok</x:v>
      </x:c>
      <x:c r="D175" s="73" t="str">
        <x:v>Reels</x:v>
      </x:c>
      <x:c r="E175" s="73" t="str">
        <x:v>Behind The Scene</x:v>
      </x:c>
      <x:c r="F175" s="73" t="str">
        <x:v>Launch</x:v>
      </x:c>
      <x:c r="G175" s="73" t="str">
        <x:v>Published</x:v>
      </x:c>
      <x:c r="H175" s="73" t="n">
        <x:v>15</x:v>
      </x:c>
      <x:c r="I175" s="73" t="str">
        <x:v>Behind The Scene Reels #174</x:v>
      </x:c>
      <x:c r="J175" s="74" t="n">
        <x:v>21642</x:v>
      </x:c>
      <x:c r="K175" s="74" t="n">
        <x:v>11334</x:v>
      </x:c>
      <x:c r="L175" s="74" t="n">
        <x:v>354</x:v>
      </x:c>
      <x:c r="M175" s="74" t="n">
        <x:v>48</x:v>
      </x:c>
      <x:c r="N175" s="74" t="n">
        <x:v>191</x:v>
      </x:c>
      <x:c r="O175" s="74" t="n">
        <x:v>186</x:v>
      </x:c>
      <x:c r="P175" s="74" t="n">
        <x:v>287</x:v>
      </x:c>
      <x:c r="Q175" s="75" t="n">
        <x:v>0</x:v>
      </x:c>
      <x:c r="R175" s="75" t="n">
        <x:v>1244000</x:v>
      </x:c>
      <x:c r="S175" s="74" t="n">
        <x:f>L175+M175+N175+O175</x:f>
        <x:v>779</x:v>
      </x:c>
      <x:c r="T175" s="76" t="n">
        <x:f>IFERROR(S175/K175,0)</x:f>
        <x:v>0.0687312511028763</x:v>
      </x:c>
      <x:c r="U175" s="76" t="n">
        <x:f>IFERROR(P175/K175,0)</x:f>
        <x:v>0.025322039880007058</x:v>
      </x:c>
      <x:c r="V175" s="77" t="n">
        <x:f>IFERROR(R175/Q175,0)</x:f>
        <x:v>0</x:v>
      </x:c>
      <x:c r="W175" s="78" t="str">
        <x:f>IF(T175&gt;=0.08,"High",IF(T175&gt;=0.04,"Medium","Low"))</x:f>
        <x:v>Medium</x:v>
      </x:c>
    </x:row>
    <x:row r="176">
      <x:c r="A176" s="71" t="str">
        <x:v>P1175</x:v>
      </x:c>
      <x:c r="B176" s="72" t="n">
        <x:v>46106</x:v>
      </x:c>
      <x:c r="C176" s="73" t="str">
        <x:v>YouTube</x:v>
      </x:c>
      <x:c r="D176" s="73" t="str">
        <x:v>Short Video</x:v>
      </x:c>
      <x:c r="E176" s="73" t="str">
        <x:v>Testimonial</x:v>
      </x:c>
      <x:c r="F176" s="73" t="str">
        <x:v>Brand Awareness</x:v>
      </x:c>
      <x:c r="G176" s="73" t="str">
        <x:v>Scheduled</x:v>
      </x:c>
      <x:c r="H176" s="73" t="n">
        <x:v>13</x:v>
      </x:c>
      <x:c r="I176" s="73" t="str">
        <x:v>Testimonial Short Video #175</x:v>
      </x:c>
      <x:c r="J176" s="74" t="n">
        <x:v>10859</x:v>
      </x:c>
      <x:c r="K176" s="74" t="n">
        <x:v>2771</x:v>
      </x:c>
      <x:c r="L176" s="74" t="n">
        <x:v>254</x:v>
      </x:c>
      <x:c r="M176" s="74" t="n">
        <x:v>25</x:v>
      </x:c>
      <x:c r="N176" s="74" t="n">
        <x:v>4</x:v>
      </x:c>
      <x:c r="O176" s="74" t="n">
        <x:v>49</x:v>
      </x:c>
      <x:c r="P176" s="74" t="n">
        <x:v>109</x:v>
      </x:c>
      <x:c r="Q176" s="75" t="n">
        <x:v>0</x:v>
      </x:c>
      <x:c r="R176" s="75" t="n">
        <x:v>194000</x:v>
      </x:c>
      <x:c r="S176" s="74" t="n">
        <x:f>L176+M176+N176+O176</x:f>
        <x:v>332</x:v>
      </x:c>
      <x:c r="T176" s="76" t="n">
        <x:f>IFERROR(S176/K176,0)</x:f>
        <x:v>0.11981234211476001</x:v>
      </x:c>
      <x:c r="U176" s="76" t="n">
        <x:f>IFERROR(P176/K176,0)</x:f>
        <x:v>0.039335979790689285</x:v>
      </x:c>
      <x:c r="V176" s="77" t="n">
        <x:f>IFERROR(R176/Q176,0)</x:f>
        <x:v>0</x:v>
      </x:c>
      <x:c r="W176" s="78" t="str">
        <x:f>IF(T176&gt;=0.08,"High",IF(T176&gt;=0.04,"Medium","Low"))</x:f>
        <x:v>High</x:v>
      </x:c>
    </x:row>
    <x:row r="177">
      <x:c r="A177" s="71" t="str">
        <x:v>P1176</x:v>
      </x:c>
      <x:c r="B177" s="72" t="n">
        <x:v>46054</x:v>
      </x:c>
      <x:c r="C177" s="73" t="str">
        <x:v>YouTube</x:v>
      </x:c>
      <x:c r="D177" s="73" t="str">
        <x:v>Carousel</x:v>
      </x:c>
      <x:c r="E177" s="73" t="str">
        <x:v>Product Demo</x:v>
      </x:c>
      <x:c r="F177" s="73" t="str">
        <x:v>Brand Awareness</x:v>
      </x:c>
      <x:c r="G177" s="73" t="str">
        <x:v>Published</x:v>
      </x:c>
      <x:c r="H177" s="73" t="n">
        <x:v>9</x:v>
      </x:c>
      <x:c r="I177" s="73" t="str">
        <x:v>Product Demo Carousel #176</x:v>
      </x:c>
      <x:c r="J177" s="74" t="n">
        <x:v>10859</x:v>
      </x:c>
      <x:c r="K177" s="74" t="n">
        <x:v>2436</x:v>
      </x:c>
      <x:c r="L177" s="74" t="n">
        <x:v>136</x:v>
      </x:c>
      <x:c r="M177" s="74" t="n">
        <x:v>26</x:v>
      </x:c>
      <x:c r="N177" s="74" t="n">
        <x:v>11</x:v>
      </x:c>
      <x:c r="O177" s="74" t="n">
        <x:v>37</x:v>
      </x:c>
      <x:c r="P177" s="74" t="n">
        <x:v>59</x:v>
      </x:c>
      <x:c r="Q177" s="75" t="n">
        <x:v>0</x:v>
      </x:c>
      <x:c r="R177" s="75" t="n">
        <x:v>216000</x:v>
      </x:c>
      <x:c r="S177" s="74" t="n">
        <x:f>L177+M177+N177+O177</x:f>
        <x:v>210</x:v>
      </x:c>
      <x:c r="T177" s="76" t="n">
        <x:f>IFERROR(S177/K177,0)</x:f>
        <x:v>0.08620689655172414</x:v>
      </x:c>
      <x:c r="U177" s="76" t="n">
        <x:f>IFERROR(P177/K177,0)</x:f>
        <x:v>0.024220032840722498</x:v>
      </x:c>
      <x:c r="V177" s="77" t="n">
        <x:f>IFERROR(R177/Q177,0)</x:f>
        <x:v>0</x:v>
      </x:c>
      <x:c r="W177" s="78" t="str">
        <x:f>IF(T177&gt;=0.08,"High",IF(T177&gt;=0.04,"Medium","Low"))</x:f>
        <x:v>High</x:v>
      </x:c>
    </x:row>
    <x:row r="178">
      <x:c r="A178" s="71" t="str">
        <x:v>P1177</x:v>
      </x:c>
      <x:c r="B178" s="72" t="n">
        <x:v>46024</x:v>
      </x:c>
      <x:c r="C178" s="73" t="str">
        <x:v>Facebook</x:v>
      </x:c>
      <x:c r="D178" s="73" t="str">
        <x:v>Photo</x:v>
      </x:c>
      <x:c r="E178" s="73" t="str">
        <x:v>Product Demo</x:v>
      </x:c>
      <x:c r="F178" s="73" t="str">
        <x:v>Brand Awareness</x:v>
      </x:c>
      <x:c r="G178" s="73" t="str">
        <x:v>Draft</x:v>
      </x:c>
      <x:c r="H178" s="73" t="n">
        <x:v>12</x:v>
      </x:c>
      <x:c r="I178" s="73" t="str">
        <x:v>Product Demo Photo #177</x:v>
      </x:c>
      <x:c r="J178" s="74" t="n">
        <x:v>8517</x:v>
      </x:c>
      <x:c r="K178" s="74" t="n">
        <x:v>2355</x:v>
      </x:c>
      <x:c r="L178" s="74" t="n">
        <x:v>65</x:v>
      </x:c>
      <x:c r="M178" s="74" t="n">
        <x:v>16</x:v>
      </x:c>
      <x:c r="N178" s="74" t="n">
        <x:v>22</x:v>
      </x:c>
      <x:c r="O178" s="74" t="n">
        <x:v>35</x:v>
      </x:c>
      <x:c r="P178" s="74" t="n">
        <x:v>69</x:v>
      </x:c>
      <x:c r="Q178" s="75" t="n">
        <x:v>132000</x:v>
      </x:c>
      <x:c r="R178" s="75" t="n">
        <x:v>389000</x:v>
      </x:c>
      <x:c r="S178" s="74" t="n">
        <x:f>L178+M178+N178+O178</x:f>
        <x:v>138</x:v>
      </x:c>
      <x:c r="T178" s="76" t="n">
        <x:f>IFERROR(S178/K178,0)</x:f>
        <x:v>0.05859872611464968</x:v>
      </x:c>
      <x:c r="U178" s="76" t="n">
        <x:f>IFERROR(P178/K178,0)</x:f>
        <x:v>0.02929936305732484</x:v>
      </x:c>
      <x:c r="V178" s="77" t="n">
        <x:f>IFERROR(R178/Q178,0)</x:f>
        <x:v>2.946969696969697</x:v>
      </x:c>
      <x:c r="W178" s="78" t="str">
        <x:f>IF(T178&gt;=0.08,"High",IF(T178&gt;=0.04,"Medium","Low"))</x:f>
        <x:v>Medium</x:v>
      </x:c>
    </x:row>
    <x:row r="179">
      <x:c r="A179" s="71" t="str">
        <x:v>P1178</x:v>
      </x:c>
      <x:c r="B179" s="72" t="n">
        <x:v>46101</x:v>
      </x:c>
      <x:c r="C179" s="73" t="str">
        <x:v>Instagram</x:v>
      </x:c>
      <x:c r="D179" s="73" t="str">
        <x:v>Live</x:v>
      </x:c>
      <x:c r="E179" s="73" t="str">
        <x:v>Education</x:v>
      </x:c>
      <x:c r="F179" s="73" t="str">
        <x:v>Brand Awareness</x:v>
      </x:c>
      <x:c r="G179" s="73" t="str">
        <x:v>Published</x:v>
      </x:c>
      <x:c r="H179" s="73" t="n">
        <x:v>10</x:v>
      </x:c>
      <x:c r="I179" s="73" t="str">
        <x:v>Education Live #178</x:v>
      </x:c>
      <x:c r="J179" s="74" t="n">
        <x:v>14074</x:v>
      </x:c>
      <x:c r="K179" s="74" t="n">
        <x:v>7045</x:v>
      </x:c>
      <x:c r="L179" s="74" t="n">
        <x:v>247</x:v>
      </x:c>
      <x:c r="M179" s="74" t="n">
        <x:v>22</x:v>
      </x:c>
      <x:c r="N179" s="74" t="n">
        <x:v>71</x:v>
      </x:c>
      <x:c r="O179" s="74" t="n">
        <x:v>49</x:v>
      </x:c>
      <x:c r="P179" s="74" t="n">
        <x:v>157</x:v>
      </x:c>
      <x:c r="Q179" s="75" t="n">
        <x:v>0</x:v>
      </x:c>
      <x:c r="R179" s="75" t="n">
        <x:v>431000</x:v>
      </x:c>
      <x:c r="S179" s="74" t="n">
        <x:f>L179+M179+N179+O179</x:f>
        <x:v>389</x:v>
      </x:c>
      <x:c r="T179" s="76" t="n">
        <x:f>IFERROR(S179/K179,0)</x:f>
        <x:v>0.05521646557842441</x:v>
      </x:c>
      <x:c r="U179" s="76" t="n">
        <x:f>IFERROR(P179/K179,0)</x:f>
        <x:v>0.022285308729595457</x:v>
      </x:c>
      <x:c r="V179" s="77" t="n">
        <x:f>IFERROR(R179/Q179,0)</x:f>
        <x:v>0</x:v>
      </x:c>
      <x:c r="W179" s="78" t="str">
        <x:f>IF(T179&gt;=0.08,"High",IF(T179&gt;=0.04,"Medium","Low"))</x:f>
        <x:v>Medium</x:v>
      </x:c>
    </x:row>
    <x:row r="180">
      <x:c r="A180" s="71" t="str">
        <x:v>P1179</x:v>
      </x:c>
      <x:c r="B180" s="72" t="n">
        <x:v>46055</x:v>
      </x:c>
      <x:c r="C180" s="73" t="str">
        <x:v>Facebook</x:v>
      </x:c>
      <x:c r="D180" s="73" t="str">
        <x:v>Carousel</x:v>
      </x:c>
      <x:c r="E180" s="73" t="str">
        <x:v>Testimonial</x:v>
      </x:c>
      <x:c r="F180" s="73" t="str">
        <x:v>Launch</x:v>
      </x:c>
      <x:c r="G180" s="73" t="str">
        <x:v>Published</x:v>
      </x:c>
      <x:c r="H180" s="73" t="n">
        <x:v>21</x:v>
      </x:c>
      <x:c r="I180" s="73" t="str">
        <x:v>Testimonial Carousel #179</x:v>
      </x:c>
      <x:c r="J180" s="74" t="n">
        <x:v>7903</x:v>
      </x:c>
      <x:c r="K180" s="74" t="n">
        <x:v>1604</x:v>
      </x:c>
      <x:c r="L180" s="74" t="n">
        <x:v>100</x:v>
      </x:c>
      <x:c r="M180" s="74" t="n">
        <x:v>14</x:v>
      </x:c>
      <x:c r="N180" s="74" t="n">
        <x:v>17</x:v>
      </x:c>
      <x:c r="O180" s="74" t="n">
        <x:v>23</x:v>
      </x:c>
      <x:c r="P180" s="74" t="n">
        <x:v>13</x:v>
      </x:c>
      <x:c r="Q180" s="75" t="n">
        <x:v>241000</x:v>
      </x:c>
      <x:c r="R180" s="75" t="n">
        <x:v>348000</x:v>
      </x:c>
      <x:c r="S180" s="74" t="n">
        <x:f>L180+M180+N180+O180</x:f>
        <x:v>154</x:v>
      </x:c>
      <x:c r="T180" s="76" t="n">
        <x:f>IFERROR(S180/K180,0)</x:f>
        <x:v>0.09600997506234414</x:v>
      </x:c>
      <x:c r="U180" s="76" t="n">
        <x:f>IFERROR(P180/K180,0)</x:f>
        <x:v>0.008104738154613466</x:v>
      </x:c>
      <x:c r="V180" s="77" t="n">
        <x:f>IFERROR(R180/Q180,0)</x:f>
        <x:v>1.4439834024896265</x:v>
      </x:c>
      <x:c r="W180" s="78" t="str">
        <x:f>IF(T180&gt;=0.08,"High",IF(T180&gt;=0.04,"Medium","Low"))</x:f>
        <x:v>High</x:v>
      </x:c>
    </x:row>
    <x:row r="181">
      <x:c r="A181" s="79" t="str">
        <x:v>P1180</x:v>
      </x:c>
      <x:c r="B181" s="80" t="n">
        <x:v>46078</x:v>
      </x:c>
      <x:c r="C181" s="81" t="str">
        <x:v>YouTube</x:v>
      </x:c>
      <x:c r="D181" s="81" t="str">
        <x:v>Photo</x:v>
      </x:c>
      <x:c r="E181" s="81" t="str">
        <x:v>Education</x:v>
      </x:c>
      <x:c r="F181" s="81" t="str">
        <x:v>Retention</x:v>
      </x:c>
      <x:c r="G181" s="81" t="str">
        <x:v>Published</x:v>
      </x:c>
      <x:c r="H181" s="81" t="n">
        <x:v>19</x:v>
      </x:c>
      <x:c r="I181" s="81" t="str">
        <x:v>Education Photo #180</x:v>
      </x:c>
      <x:c r="J181" s="82" t="n">
        <x:v>9292</x:v>
      </x:c>
      <x:c r="K181" s="82" t="n">
        <x:v>2651</x:v>
      </x:c>
      <x:c r="L181" s="82" t="n">
        <x:v>58</x:v>
      </x:c>
      <x:c r="M181" s="82" t="n">
        <x:v>13</x:v>
      </x:c>
      <x:c r="N181" s="82" t="n">
        <x:v>6</x:v>
      </x:c>
      <x:c r="O181" s="82" t="n">
        <x:v>20</x:v>
      </x:c>
      <x:c r="P181" s="82" t="n">
        <x:v>76</x:v>
      </x:c>
      <x:c r="Q181" s="83" t="n">
        <x:v>199000</x:v>
      </x:c>
      <x:c r="R181" s="83" t="n">
        <x:v>522000</x:v>
      </x:c>
      <x:c r="S181" s="82" t="n">
        <x:f>L181+M181+N181+O181</x:f>
        <x:v>97</x:v>
      </x:c>
      <x:c r="T181" s="84" t="n">
        <x:f>IFERROR(S181/K181,0)</x:f>
        <x:v>0.036589966050546964</x:v>
      </x:c>
      <x:c r="U181" s="84" t="n">
        <x:f>IFERROR(P181/K181,0)</x:f>
        <x:v>0.028668427008675973</x:v>
      </x:c>
      <x:c r="V181" s="85" t="n">
        <x:f>IFERROR(R181/Q181,0)</x:f>
        <x:v>2.6231155778894473</x:v>
      </x:c>
      <x:c r="W181" s="86" t="str">
        <x:f>IF(T181&gt;=0.08,"High",IF(T181&gt;=0.04,"Medium","Low"))</x:f>
        <x:v>Low</x:v>
      </x:c>
    </x:row>
  </x:sheetData>
  <x:conditionalFormatting sqref="T2:T181">
    <x:cfRule type="dataBar" priority="1">
      <x:dataBar>
        <x:cfvo type="min"/>
        <x:cfvo type="max"/>
        <x:color rgb="14B8A6"/>
      </x:dataBar>
      <x:extLst>
        <x:ext xmlns:x14="http://schemas.microsoft.com/office/spreadsheetml/2009/9/main" uri="{B025F937-C7B1-47D3-B67F-A62EFF666E3E}">
          <x14:id>{3395F1F8-B6D1-1E06-3C83-D85DE6AFFCA0}</x14:id>
        </x:ext>
      </x:extLst>
    </x:cfRule>
  </x:conditionalFormatting>
  <x:conditionalFormatting sqref="W2:W181">
    <x:cfRule type="expression" dxfId="0" priority="2">
      <x:formula>W2="High"</x:formula>
    </x:cfRule>
    <x:cfRule type="expression" dxfId="1" priority="3">
      <x:formula>W2="Low"</x:formula>
    </x:cfRule>
  </x:conditionalFormatting>
  <x:dataValidations count="3">
    <x:dataValidation type="list" sqref="C2:C181">
      <x:formula1>"Instagram,TikTok,YouTube,Facebook"</x:formula1>
    </x:dataValidation>
    <x:dataValidation type="list" sqref="D2:D181">
      <x:formula1>"Carousel,Reels,Short Video,Photo,Story,Live"</x:formula1>
    </x:dataValidation>
    <x:dataValidation type="list" sqref="G2:G181">
      <x:formula1>"Published,Scheduled,Draft"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9f19d6a2c6e4c12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3395F1F8-B6D1-1E06-3C83-D85DE6AFFCA0}">
            <x14:dataBar gradient="1">
              <x14:cfvo type="min"/>
              <x14:cfvo type="max"/>
              <x14:fillColor rgb="14B8A6"/>
            </x14:dataBar>
          </x14:cfRule>
          <xm:sqref>T2:T181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7.809999942779541" hidden="0" customWidth="1"/>
    <x:col min="2" max="2" width="4.309999942779541" hidden="0" customWidth="1"/>
    <x:col min="3" max="3" width="6.460000038146973" hidden="0" customWidth="1"/>
    <x:col min="4" max="4" width="10.09000015258789" hidden="0" customWidth="1"/>
    <x:col min="5" max="5" width="14.270000457763672" hidden="0" customWidth="1"/>
    <x:col min="6" max="6" width="4.440000057220459" hidden="0" customWidth="1"/>
    <x:col min="7" max="7" width="9.960000038146973" hidden="0" customWidth="1"/>
    <x:col min="8" max="8" width="11.039999961853027" hidden="0" customWidth="1"/>
    <x:col min="9" max="9" width="5.25" hidden="0" customWidth="1"/>
  </x:cols>
  <x:sheetData>
    <x:row r="1">
      <x:c r="A1" s="30" t="str">
        <x:v>Month</x:v>
      </x:c>
      <x:c r="B1" s="31" t="str">
        <x:v>Posts</x:v>
      </x:c>
      <x:c r="C1" s="31" t="str">
        <x:v>Reach</x:v>
      </x:c>
      <x:c r="D1" s="31" t="str">
        <x:v>Engagement</x:v>
      </x:c>
      <x:c r="E1" s="31" t="str">
        <x:v>Engagement Rate</x:v>
      </x:c>
      <x:c r="F1" s="31" t="str">
        <x:v>Clicks</x:v>
      </x:c>
      <x:c r="G1" s="31" t="str">
        <x:v>Ad Spend</x:v>
      </x:c>
      <x:c r="H1" s="31" t="str">
        <x:v>Revenue</x:v>
      </x:c>
      <x:c r="I1" s="32" t="str">
        <x:v>ROAS</x:v>
      </x:c>
    </x:row>
    <x:row r="2">
      <x:c r="A2" s="116" t="n">
        <x:v>46023</x:v>
      </x:c>
      <x:c r="B2" s="34" t="n">
        <x:f>COUNTIFS(Raw_Data!$B:$B,"&gt;="&amp;A2,Raw_Data!$B:$B,"&lt;="&amp;EOMONTH(A2,0),Raw_Data!$G:$G,"Published")</x:f>
        <x:v>25</x:v>
      </x:c>
      <x:c r="C2" s="52" t="n">
        <x:f>SUMIFS(Raw_Data!$K:$K,Raw_Data!$B:$B,"&gt;="&amp;A2,Raw_Data!$B:$B,"&lt;="&amp;EOMONTH(A2,0),Raw_Data!$G:$G,"Published")</x:f>
        <x:v>122826</x:v>
      </x:c>
      <x:c r="D2" s="52" t="n">
        <x:f>SUMIFS(Raw_Data!$S:$S,Raw_Data!$B:$B,"&gt;="&amp;A2,Raw_Data!$B:$B,"&lt;="&amp;EOMONTH(A2,0),Raw_Data!$G:$G,"Published")</x:f>
        <x:v>11000</x:v>
      </x:c>
      <x:c r="E2" s="60" t="n">
        <x:f>IFERROR(D2/C2,0)</x:f>
        <x:v>0.08955758552749418</x:v>
      </x:c>
      <x:c r="F2" s="34" t="n">
        <x:f>SUMIFS(Raw_Data!$P:$P,Raw_Data!$B:$B,"&gt;="&amp;A2,Raw_Data!$B:$B,"&lt;="&amp;EOMONTH(A2,0),Raw_Data!$G:$G,"Published")</x:f>
        <x:v>2339</x:v>
      </x:c>
      <x:c r="G2" s="56" t="n">
        <x:f>SUMIFS(Raw_Data!$Q:$Q,Raw_Data!$B:$B,"&gt;="&amp;A2,Raw_Data!$B:$B,"&lt;="&amp;EOMONTH(A2,0),Raw_Data!$G:$G,"Published")</x:f>
        <x:v>1060000</x:v>
      </x:c>
      <x:c r="H2" s="56" t="n">
        <x:f>SUMIFS(Raw_Data!$R:$R,Raw_Data!$B:$B,"&gt;="&amp;A2,Raw_Data!$B:$B,"&lt;="&amp;EOMONTH(A2,0),Raw_Data!$G:$G,"Published")</x:f>
        <x:v>10853000</x:v>
      </x:c>
      <x:c r="I2" s="117" t="n">
        <x:f>IFERROR(H2/G2,0)</x:f>
        <x:v>10.238679245283018</x:v>
      </x:c>
    </x:row>
    <x:row r="3">
      <x:c r="A3" s="116" t="n">
        <x:v>46054</x:v>
      </x:c>
      <x:c r="B3" s="34" t="n">
        <x:f>COUNTIFS(Raw_Data!$B:$B,"&gt;="&amp;A3,Raw_Data!$B:$B,"&lt;="&amp;EOMONTH(A3,0),Raw_Data!$G:$G,"Published")</x:f>
        <x:v>41</x:v>
      </x:c>
      <x:c r="C3" s="52" t="n">
        <x:f>SUMIFS(Raw_Data!$K:$K,Raw_Data!$B:$B,"&gt;="&amp;A3,Raw_Data!$B:$B,"&lt;="&amp;EOMONTH(A3,0),Raw_Data!$G:$G,"Published")</x:f>
        <x:v>163963</x:v>
      </x:c>
      <x:c r="D3" s="52" t="n">
        <x:f>SUMIFS(Raw_Data!$S:$S,Raw_Data!$B:$B,"&gt;="&amp;A3,Raw_Data!$B:$B,"&lt;="&amp;EOMONTH(A3,0),Raw_Data!$G:$G,"Published")</x:f>
        <x:v>11745</x:v>
      </x:c>
      <x:c r="E3" s="60" t="n">
        <x:f>IFERROR(D3/C3,0)</x:f>
        <x:v>0.0716320145398657</x:v>
      </x:c>
      <x:c r="F3" s="34" t="n">
        <x:f>SUMIFS(Raw_Data!$P:$P,Raw_Data!$B:$B,"&gt;="&amp;A3,Raw_Data!$B:$B,"&lt;="&amp;EOMONTH(A3,0),Raw_Data!$G:$G,"Published")</x:f>
        <x:v>3747</x:v>
      </x:c>
      <x:c r="G3" s="56" t="n">
        <x:f>SUMIFS(Raw_Data!$Q:$Q,Raw_Data!$B:$B,"&gt;="&amp;A3,Raw_Data!$B:$B,"&lt;="&amp;EOMONTH(A3,0),Raw_Data!$G:$G,"Published")</x:f>
        <x:v>2262000</x:v>
      </x:c>
      <x:c r="H3" s="56" t="n">
        <x:f>SUMIFS(Raw_Data!$R:$R,Raw_Data!$B:$B,"&gt;="&amp;A3,Raw_Data!$B:$B,"&lt;="&amp;EOMONTH(A3,0),Raw_Data!$G:$G,"Published")</x:f>
        <x:v>15373000</x:v>
      </x:c>
      <x:c r="I3" s="117" t="n">
        <x:f>IFERROR(H3/G3,0)</x:f>
        <x:v>6.796198054818745</x:v>
      </x:c>
    </x:row>
    <x:row r="4">
      <x:c r="A4" s="116" t="n">
        <x:v>46082</x:v>
      </x:c>
      <x:c r="B4" s="34" t="n">
        <x:f>COUNTIFS(Raw_Data!$B:$B,"&gt;="&amp;A4,Raw_Data!$B:$B,"&lt;="&amp;EOMONTH(A4,0),Raw_Data!$G:$G,"Published")</x:f>
        <x:v>35</x:v>
      </x:c>
      <x:c r="C4" s="52" t="n">
        <x:f>SUMIFS(Raw_Data!$K:$K,Raw_Data!$B:$B,"&gt;="&amp;A4,Raw_Data!$B:$B,"&lt;="&amp;EOMONTH(A4,0),Raw_Data!$G:$G,"Published")</x:f>
        <x:v>141771</x:v>
      </x:c>
      <x:c r="D4" s="52" t="n">
        <x:f>SUMIFS(Raw_Data!$S:$S,Raw_Data!$B:$B,"&gt;="&amp;A4,Raw_Data!$B:$B,"&lt;="&amp;EOMONTH(A4,0),Raw_Data!$G:$G,"Published")</x:f>
        <x:v>9639</x:v>
      </x:c>
      <x:c r="E4" s="60" t="n">
        <x:f>IFERROR(D4/C4,0)</x:f>
        <x:v>0.06798992741816028</x:v>
      </x:c>
      <x:c r="F4" s="34" t="n">
        <x:f>SUMIFS(Raw_Data!$P:$P,Raw_Data!$B:$B,"&gt;="&amp;A4,Raw_Data!$B:$B,"&lt;="&amp;EOMONTH(A4,0),Raw_Data!$G:$G,"Published")</x:f>
        <x:v>3203</x:v>
      </x:c>
      <x:c r="G4" s="56" t="n">
        <x:f>SUMIFS(Raw_Data!$Q:$Q,Raw_Data!$B:$B,"&gt;="&amp;A4,Raw_Data!$B:$B,"&lt;="&amp;EOMONTH(A4,0),Raw_Data!$G:$G,"Published")</x:f>
        <x:v>925000</x:v>
      </x:c>
      <x:c r="H4" s="56" t="n">
        <x:f>SUMIFS(Raw_Data!$R:$R,Raw_Data!$B:$B,"&gt;="&amp;A4,Raw_Data!$B:$B,"&lt;="&amp;EOMONTH(A4,0),Raw_Data!$G:$G,"Published")</x:f>
        <x:v>12804000</x:v>
      </x:c>
      <x:c r="I4" s="117" t="n">
        <x:f>IFERROR(H4/G4,0)</x:f>
        <x:v>13.842162162162163</x:v>
      </x:c>
    </x:row>
    <x:row r="5">
      <x:c r="A5" s="116" t="n">
        <x:v>46113</x:v>
      </x:c>
      <x:c r="B5" s="34" t="n">
        <x:f>COUNTIFS(Raw_Data!$B:$B,"&gt;="&amp;A5,Raw_Data!$B:$B,"&lt;="&amp;EOMONTH(A5,0),Raw_Data!$G:$G,"Published")</x:f>
        <x:v>35</x:v>
      </x:c>
      <x:c r="C5" s="52" t="n">
        <x:f>SUMIFS(Raw_Data!$K:$K,Raw_Data!$B:$B,"&gt;="&amp;A5,Raw_Data!$B:$B,"&lt;="&amp;EOMONTH(A5,0),Raw_Data!$G:$G,"Published")</x:f>
        <x:v>194151</x:v>
      </x:c>
      <x:c r="D5" s="52" t="n">
        <x:f>SUMIFS(Raw_Data!$S:$S,Raw_Data!$B:$B,"&gt;="&amp;A5,Raw_Data!$B:$B,"&lt;="&amp;EOMONTH(A5,0),Raw_Data!$G:$G,"Published")</x:f>
        <x:v>13783</x:v>
      </x:c>
      <x:c r="E5" s="60" t="n">
        <x:f>IFERROR(D5/C5,0)</x:f>
        <x:v>0.0709911357654609</x:v>
      </x:c>
      <x:c r="F5" s="34" t="n">
        <x:f>SUMIFS(Raw_Data!$P:$P,Raw_Data!$B:$B,"&gt;="&amp;A5,Raw_Data!$B:$B,"&lt;="&amp;EOMONTH(A5,0),Raw_Data!$G:$G,"Published")</x:f>
        <x:v>4576</x:v>
      </x:c>
      <x:c r="G5" s="56" t="n">
        <x:f>SUMIFS(Raw_Data!$Q:$Q,Raw_Data!$B:$B,"&gt;="&amp;A5,Raw_Data!$B:$B,"&lt;="&amp;EOMONTH(A5,0),Raw_Data!$G:$G,"Published")</x:f>
        <x:v>1550000</x:v>
      </x:c>
      <x:c r="H5" s="56" t="n">
        <x:f>SUMIFS(Raw_Data!$R:$R,Raw_Data!$B:$B,"&gt;="&amp;A5,Raw_Data!$B:$B,"&lt;="&amp;EOMONTH(A5,0),Raw_Data!$G:$G,"Published")</x:f>
        <x:v>17723000</x:v>
      </x:c>
      <x:c r="I5" s="117" t="n">
        <x:f>IFERROR(H5/G5,0)</x:f>
        <x:v>11.434193548387096</x:v>
      </x:c>
    </x:row>
    <x:row r="6">
      <x:c r="A6" s="118" t="n">
        <x:v>46143</x:v>
      </x:c>
      <x:c r="B6" s="37" t="n">
        <x:f>COUNTIFS(Raw_Data!$B:$B,"&gt;="&amp;A6,Raw_Data!$B:$B,"&lt;="&amp;EOMONTH(A6,0),Raw_Data!$G:$G,"Published")</x:f>
        <x:v>13</x:v>
      </x:c>
      <x:c r="C6" s="53" t="n">
        <x:f>SUMIFS(Raw_Data!$K:$K,Raw_Data!$B:$B,"&gt;="&amp;A6,Raw_Data!$B:$B,"&lt;="&amp;EOMONTH(A6,0),Raw_Data!$G:$G,"Published")</x:f>
        <x:v>68673</x:v>
      </x:c>
      <x:c r="D6" s="53" t="n">
        <x:f>SUMIFS(Raw_Data!$S:$S,Raw_Data!$B:$B,"&gt;="&amp;A6,Raw_Data!$B:$B,"&lt;="&amp;EOMONTH(A6,0),Raw_Data!$G:$G,"Published")</x:f>
        <x:v>4658</x:v>
      </x:c>
      <x:c r="E6" s="61" t="n">
        <x:f>IFERROR(D6/C6,0)</x:f>
        <x:v>0.06782869541158826</x:v>
      </x:c>
      <x:c r="F6" s="37" t="n">
        <x:f>SUMIFS(Raw_Data!$P:$P,Raw_Data!$B:$B,"&gt;="&amp;A6,Raw_Data!$B:$B,"&lt;="&amp;EOMONTH(A6,0),Raw_Data!$G:$G,"Published")</x:f>
        <x:v>1981</x:v>
      </x:c>
      <x:c r="G6" s="57" t="n">
        <x:f>SUMIFS(Raw_Data!$Q:$Q,Raw_Data!$B:$B,"&gt;="&amp;A6,Raw_Data!$B:$B,"&lt;="&amp;EOMONTH(A6,0),Raw_Data!$G:$G,"Published")</x:f>
        <x:v>847000</x:v>
      </x:c>
      <x:c r="H6" s="57" t="n">
        <x:f>SUMIFS(Raw_Data!$R:$R,Raw_Data!$B:$B,"&gt;="&amp;A6,Raw_Data!$B:$B,"&lt;="&amp;EOMONTH(A6,0),Raw_Data!$G:$G,"Published")</x:f>
        <x:v>9010000</x:v>
      </x:c>
      <x:c r="I6" s="119" t="n">
        <x:f>IFERROR(H6/G6,0)</x:f>
        <x:v>10.63754427390791</x:v>
      </x:c>
    </x:row>
  </x:sheetData>
  <x:pageMargins left="0.7" right="0.7" top="0.75" bottom="0.75" header="0.3" footer="0.3"/>
  <x:tableParts count="1">
    <x:tablePart xmlns:r="http://schemas.openxmlformats.org/officeDocument/2006/relationships" r:id="Rcf64000fcc3d46ce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0.770000457763672" hidden="0" customWidth="1"/>
    <x:col min="2" max="2" width="4.309999942779541" hidden="0" customWidth="1"/>
    <x:col min="3" max="3" width="6.460000038146973" hidden="0" customWidth="1"/>
    <x:col min="4" max="4" width="10.09000015258789" hidden="0" customWidth="1"/>
    <x:col min="5" max="5" width="14.270000457763672" hidden="0" customWidth="1"/>
    <x:col min="6" max="6" width="4.440000057220459" hidden="0" customWidth="1"/>
    <x:col min="7" max="7" width="11.039999961853027" hidden="0" customWidth="1"/>
    <x:col min="8" max="8" width="7.940000057220459" hidden="0" customWidth="1"/>
  </x:cols>
  <x:sheetData>
    <x:row r="1">
      <x:c r="A1" s="30" t="str">
        <x:v>Content Type</x:v>
      </x:c>
      <x:c r="B1" s="31" t="str">
        <x:v>Posts</x:v>
      </x:c>
      <x:c r="C1" s="31" t="str">
        <x:v>Reach</x:v>
      </x:c>
      <x:c r="D1" s="31" t="str">
        <x:v>Engagement</x:v>
      </x:c>
      <x:c r="E1" s="31" t="str">
        <x:v>Engagement Rate</x:v>
      </x:c>
      <x:c r="F1" s="31" t="str">
        <x:v>Clicks</x:v>
      </x:c>
      <x:c r="G1" s="31" t="str">
        <x:v>Revenue</x:v>
      </x:c>
      <x:c r="H1" s="32" t="str">
        <x:v>Avg ROAS</x:v>
      </x:c>
    </x:row>
    <x:row r="2">
      <x:c r="A2" s="33" t="str">
        <x:v>Carousel</x:v>
      </x:c>
      <x:c r="B2" s="34" t="n">
        <x:f>COUNTIFS(Raw_Data!$D:$D,A2,Raw_Data!$G:$G,"Published")</x:f>
        <x:v>17</x:v>
      </x:c>
      <x:c r="C2" s="52" t="n">
        <x:f>SUMIFS(Raw_Data!$K:$K,Raw_Data!$D:$D,A2,Raw_Data!$G:$G,"Published")</x:f>
        <x:v>85222</x:v>
      </x:c>
      <x:c r="D2" s="52" t="n">
        <x:f>SUMIFS(Raw_Data!$S:$S,Raw_Data!$D:$D,A2,Raw_Data!$G:$G,"Published")</x:f>
        <x:v>6462</x:v>
      </x:c>
      <x:c r="E2" s="60" t="n">
        <x:f>IFERROR(D2/C2,0)</x:f>
        <x:v>0.07582549107038089</x:v>
      </x:c>
      <x:c r="F2" s="34" t="n">
        <x:f>SUMIFS(Raw_Data!$P:$P,Raw_Data!$D:$D,A2,Raw_Data!$G:$G,"Published")</x:f>
        <x:v>1894</x:v>
      </x:c>
      <x:c r="G2" s="56" t="n">
        <x:f>SUMIFS(Raw_Data!$R:$R,Raw_Data!$D:$D,A2,Raw_Data!$G:$G,"Published")</x:f>
        <x:v>8086000</x:v>
      </x:c>
      <x:c r="H2" s="117" t="n">
        <x:f>IFERROR(SUMIFS(Raw_Data!$R:$R,Raw_Data!$D:$D,A2,Raw_Data!$G:$G,"Published")/SUMIFS(Raw_Data!$Q:$Q,Raw_Data!$D:$D,A2,Raw_Data!$G:$G,"Published"),0)</x:f>
        <x:v>6.3820047355958955</x:v>
      </x:c>
    </x:row>
    <x:row r="3">
      <x:c r="A3" s="33" t="str">
        <x:v>Reels</x:v>
      </x:c>
      <x:c r="B3" s="34" t="n">
        <x:f>COUNTIFS(Raw_Data!$D:$D,A3,Raw_Data!$G:$G,"Published")</x:f>
        <x:v>25</x:v>
      </x:c>
      <x:c r="C3" s="52" t="n">
        <x:f>SUMIFS(Raw_Data!$K:$K,Raw_Data!$D:$D,A3,Raw_Data!$G:$G,"Published")</x:f>
        <x:v>120466</x:v>
      </x:c>
      <x:c r="D3" s="52" t="n">
        <x:f>SUMIFS(Raw_Data!$S:$S,Raw_Data!$D:$D,A3,Raw_Data!$G:$G,"Published")</x:f>
        <x:v>11775</x:v>
      </x:c>
      <x:c r="E3" s="60" t="n">
        <x:f>IFERROR(D3/C3,0)</x:f>
        <x:v>0.0977454219447811</x:v>
      </x:c>
      <x:c r="F3" s="34" t="n">
        <x:f>SUMIFS(Raw_Data!$P:$P,Raw_Data!$D:$D,A3,Raw_Data!$G:$G,"Published")</x:f>
        <x:v>2633</x:v>
      </x:c>
      <x:c r="G3" s="56" t="n">
        <x:f>SUMIFS(Raw_Data!$R:$R,Raw_Data!$D:$D,A3,Raw_Data!$G:$G,"Published")</x:f>
        <x:v>10413000</x:v>
      </x:c>
      <x:c r="H3" s="117" t="n">
        <x:f>IFERROR(SUMIFS(Raw_Data!$R:$R,Raw_Data!$D:$D,A3,Raw_Data!$G:$G,"Published")/SUMIFS(Raw_Data!$Q:$Q,Raw_Data!$D:$D,A3,Raw_Data!$G:$G,"Published"),0)</x:f>
        <x:v>20.826</x:v>
      </x:c>
    </x:row>
    <x:row r="4">
      <x:c r="A4" s="33" t="str">
        <x:v>Short Video</x:v>
      </x:c>
      <x:c r="B4" s="34" t="n">
        <x:f>COUNTIFS(Raw_Data!$D:$D,A4,Raw_Data!$G:$G,"Published")</x:f>
        <x:v>21</x:v>
      </x:c>
      <x:c r="C4" s="52" t="n">
        <x:f>SUMIFS(Raw_Data!$K:$K,Raw_Data!$D:$D,A4,Raw_Data!$G:$G,"Published")</x:f>
        <x:v>93603</x:v>
      </x:c>
      <x:c r="D4" s="52" t="n">
        <x:f>SUMIFS(Raw_Data!$S:$S,Raw_Data!$D:$D,A4,Raw_Data!$G:$G,"Published")</x:f>
        <x:v>8801</x:v>
      </x:c>
      <x:c r="E4" s="60" t="n">
        <x:f>IFERROR(D4/C4,0)</x:f>
        <x:v>0.09402476416354176</x:v>
      </x:c>
      <x:c r="F4" s="34" t="n">
        <x:f>SUMIFS(Raw_Data!$P:$P,Raw_Data!$D:$D,A4,Raw_Data!$G:$G,"Published")</x:f>
        <x:v>2545</x:v>
      </x:c>
      <x:c r="G4" s="56" t="n">
        <x:f>SUMIFS(Raw_Data!$R:$R,Raw_Data!$D:$D,A4,Raw_Data!$G:$G,"Published")</x:f>
        <x:v>9664000</x:v>
      </x:c>
      <x:c r="H4" s="117" t="n">
        <x:f>IFERROR(SUMIFS(Raw_Data!$R:$R,Raw_Data!$D:$D,A4,Raw_Data!$G:$G,"Published")/SUMIFS(Raw_Data!$Q:$Q,Raw_Data!$D:$D,A4,Raw_Data!$G:$G,"Published"),0)</x:f>
        <x:v>8.432809773123909</x:v>
      </x:c>
    </x:row>
    <x:row r="5">
      <x:c r="A5" s="33" t="str">
        <x:v>Photo</x:v>
      </x:c>
      <x:c r="B5" s="34" t="n">
        <x:f>COUNTIFS(Raw_Data!$D:$D,A5,Raw_Data!$G:$G,"Published")</x:f>
        <x:v>28</x:v>
      </x:c>
      <x:c r="C5" s="52" t="n">
        <x:f>SUMIFS(Raw_Data!$K:$K,Raw_Data!$D:$D,A5,Raw_Data!$G:$G,"Published")</x:f>
        <x:v>129748</x:v>
      </x:c>
      <x:c r="D5" s="52" t="n">
        <x:f>SUMIFS(Raw_Data!$S:$S,Raw_Data!$D:$D,A5,Raw_Data!$G:$G,"Published")</x:f>
        <x:v>7276</x:v>
      </x:c>
      <x:c r="E5" s="60" t="n">
        <x:f>IFERROR(D5/C5,0)</x:f>
        <x:v>0.05607793569072356</x:v>
      </x:c>
      <x:c r="F5" s="34" t="n">
        <x:f>SUMIFS(Raw_Data!$P:$P,Raw_Data!$D:$D,A5,Raw_Data!$G:$G,"Published")</x:f>
        <x:v>2824</x:v>
      </x:c>
      <x:c r="G5" s="56" t="n">
        <x:f>SUMIFS(Raw_Data!$R:$R,Raw_Data!$D:$D,A5,Raw_Data!$G:$G,"Published")</x:f>
        <x:v>12269000</x:v>
      </x:c>
      <x:c r="H5" s="117" t="n">
        <x:f>IFERROR(SUMIFS(Raw_Data!$R:$R,Raw_Data!$D:$D,A5,Raw_Data!$G:$G,"Published")/SUMIFS(Raw_Data!$Q:$Q,Raw_Data!$D:$D,A5,Raw_Data!$G:$G,"Published"),0)</x:f>
        <x:v>6.546958377801494</x:v>
      </x:c>
    </x:row>
    <x:row r="6">
      <x:c r="A6" s="33" t="str">
        <x:v>Story</x:v>
      </x:c>
      <x:c r="B6" s="34" t="n">
        <x:f>COUNTIFS(Raw_Data!$D:$D,A6,Raw_Data!$G:$G,"Published")</x:f>
        <x:v>26</x:v>
      </x:c>
      <x:c r="C6" s="52" t="n">
        <x:f>SUMIFS(Raw_Data!$K:$K,Raw_Data!$D:$D,A6,Raw_Data!$G:$G,"Published")</x:f>
        <x:v>123574</x:v>
      </x:c>
      <x:c r="D6" s="52" t="n">
        <x:f>SUMIFS(Raw_Data!$S:$S,Raw_Data!$D:$D,A6,Raw_Data!$G:$G,"Published")</x:f>
        <x:v>5438</x:v>
      </x:c>
      <x:c r="E6" s="60" t="n">
        <x:f>IFERROR(D6/C6,0)</x:f>
        <x:v>0.04400602068396264</x:v>
      </x:c>
      <x:c r="F6" s="34" t="n">
        <x:f>SUMIFS(Raw_Data!$P:$P,Raw_Data!$D:$D,A6,Raw_Data!$G:$G,"Published")</x:f>
        <x:v>3017</x:v>
      </x:c>
      <x:c r="G6" s="56" t="n">
        <x:f>SUMIFS(Raw_Data!$R:$R,Raw_Data!$D:$D,A6,Raw_Data!$G:$G,"Published")</x:f>
        <x:v>12857000</x:v>
      </x:c>
      <x:c r="H6" s="117" t="n">
        <x:f>IFERROR(SUMIFS(Raw_Data!$R:$R,Raw_Data!$D:$D,A6,Raw_Data!$G:$G,"Published")/SUMIFS(Raw_Data!$Q:$Q,Raw_Data!$D:$D,A6,Raw_Data!$G:$G,"Published"),0)</x:f>
        <x:v>14.206629834254144</x:v>
      </x:c>
    </x:row>
    <x:row r="7">
      <x:c r="A7" s="36" t="str">
        <x:v>Live</x:v>
      </x:c>
      <x:c r="B7" s="37" t="n">
        <x:f>COUNTIFS(Raw_Data!$D:$D,A7,Raw_Data!$G:$G,"Published")</x:f>
        <x:v>32</x:v>
      </x:c>
      <x:c r="C7" s="53" t="n">
        <x:f>SUMIFS(Raw_Data!$K:$K,Raw_Data!$D:$D,A7,Raw_Data!$G:$G,"Published")</x:f>
        <x:v>138771</x:v>
      </x:c>
      <x:c r="D7" s="53" t="n">
        <x:f>SUMIFS(Raw_Data!$S:$S,Raw_Data!$D:$D,A7,Raw_Data!$G:$G,"Published")</x:f>
        <x:v>11073</x:v>
      </x:c>
      <x:c r="E7" s="61" t="n">
        <x:f>IFERROR(D7/C7,0)</x:f>
        <x:v>0.07979332857729642</x:v>
      </x:c>
      <x:c r="F7" s="37" t="n">
        <x:f>SUMIFS(Raw_Data!$P:$P,Raw_Data!$D:$D,A7,Raw_Data!$G:$G,"Published")</x:f>
        <x:v>2933</x:v>
      </x:c>
      <x:c r="G7" s="57" t="n">
        <x:f>SUMIFS(Raw_Data!$R:$R,Raw_Data!$D:$D,A7,Raw_Data!$G:$G,"Published")</x:f>
        <x:v>12474000</x:v>
      </x:c>
      <x:c r="H7" s="119" t="n">
        <x:f>IFERROR(SUMIFS(Raw_Data!$R:$R,Raw_Data!$D:$D,A7,Raw_Data!$G:$G,"Published")/SUMIFS(Raw_Data!$Q:$Q,Raw_Data!$D:$D,A7,Raw_Data!$G:$G,"Published"),0)</x:f>
        <x:v>13.102941176470589</x:v>
      </x:c>
    </x:row>
    <x:row r="8">
      <x:c r="C8" s="108"/>
      <x:c r="D8" s="108"/>
      <x:c r="E8" s="110"/>
      <x:c r="G8" s="112"/>
      <x:c r="H8" s="114"/>
    </x:row>
    <x:row r="9">
      <x:c r="C9" s="108"/>
      <x:c r="D9" s="108"/>
      <x:c r="E9" s="110"/>
      <x:c r="G9" s="112"/>
      <x:c r="H9" s="114"/>
    </x:row>
    <x:row r="10">
      <x:c r="C10" s="108"/>
      <x:c r="D10" s="108"/>
      <x:c r="E10" s="110"/>
      <x:c r="G10" s="112"/>
      <x:c r="H10" s="114"/>
    </x:row>
    <x:row r="11">
      <x:c r="C11" s="108"/>
      <x:c r="D11" s="108"/>
      <x:c r="E11" s="110"/>
      <x:c r="G11" s="112"/>
      <x:c r="H11" s="114"/>
    </x:row>
    <x:row r="12">
      <x:c r="C12" s="108"/>
      <x:c r="D12" s="108"/>
      <x:c r="E12" s="110"/>
      <x:c r="G12" s="112"/>
      <x:c r="H12" s="114"/>
    </x:row>
    <x:row r="13">
      <x:c r="C13" s="108"/>
      <x:c r="D13" s="108"/>
      <x:c r="E13" s="110"/>
      <x:c r="G13" s="112"/>
      <x:c r="H13" s="114"/>
    </x:row>
    <x:row r="14">
      <x:c r="C14" s="108"/>
      <x:c r="D14" s="108"/>
      <x:c r="E14" s="110"/>
      <x:c r="G14" s="112"/>
      <x:c r="H14" s="114"/>
    </x:row>
    <x:row r="15">
      <x:c r="C15" s="108"/>
      <x:c r="D15" s="108"/>
      <x:c r="E15" s="110"/>
      <x:c r="G15" s="112"/>
      <x:c r="H15" s="114"/>
    </x:row>
    <x:row r="16">
      <x:c r="C16" s="108"/>
      <x:c r="D16" s="108"/>
      <x:c r="E16" s="110"/>
      <x:c r="G16" s="112"/>
      <x:c r="H16" s="114"/>
    </x:row>
    <x:row r="17">
      <x:c r="C17" s="108"/>
      <x:c r="D17" s="108"/>
      <x:c r="E17" s="110"/>
      <x:c r="G17" s="112"/>
      <x:c r="H17" s="114"/>
    </x:row>
    <x:row r="18">
      <x:c r="C18" s="108"/>
      <x:c r="D18" s="108"/>
      <x:c r="E18" s="110"/>
      <x:c r="G18" s="112"/>
      <x:c r="H18" s="114"/>
    </x:row>
    <x:row r="19">
      <x:c r="C19" s="108"/>
      <x:c r="D19" s="108"/>
      <x:c r="E19" s="110"/>
      <x:c r="G19" s="112"/>
      <x:c r="H19" s="114"/>
    </x:row>
    <x:row r="20">
      <x:c r="C20" s="108"/>
      <x:c r="D20" s="108"/>
      <x:c r="E20" s="110"/>
      <x:c r="G20" s="112"/>
      <x:c r="H20" s="114"/>
    </x:row>
  </x:sheetData>
  <x:conditionalFormatting sqref="E2:E7">
    <x:cfRule type="dataBar" priority="1">
      <x:dataBar>
        <x:cfvo type="min"/>
        <x:cfvo type="max"/>
        <x:color rgb="14B8A6"/>
      </x:dataBar>
      <x:extLst>
        <x:ext xmlns:x14="http://schemas.microsoft.com/office/spreadsheetml/2009/9/main" uri="{B025F937-C7B1-47D3-B67F-A62EFF666E3E}">
          <x14:id>{D53EAA87-0001-CD00-BA14-EA5253A8DA0D}</x14:id>
        </x:ext>
      </x:extLst>
    </x:cfRule>
  </x:conditionalFormatting>
  <x:pageMargins left="0.7" right="0.7" top="0.75" bottom="0.75" header="0.3" footer="0.3"/>
  <x:tableParts count="1">
    <x:tablePart xmlns:r="http://schemas.openxmlformats.org/officeDocument/2006/relationships" r:id="R0cfd1e4e9a81401e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D53EAA87-0001-CD00-BA14-EA5253A8DA0D}">
            <x14:dataBar gradient="1">
              <x14:cfvo type="min"/>
              <x14:cfvo type="max"/>
              <x14:fillColor rgb="14B8A6"/>
            </x14:dataBar>
          </x14:cfRule>
          <xm:sqref>E2:E7</xm:sqref>
        </x14:conditionalFormatting>
      </x14:conditionalFormattings>
    </x:ext>
  </x:extLst>
</x:worksheet>
</file>

<file path=xl/worksheets/sheet5.xml><?xml version="1.0" encoding="utf-8"?>
<x:worksheet xmlns:x="http://schemas.openxmlformats.org/spreadsheetml/2006/main">
  <x:sheetFormatPr defaultRowHeight="15"/>
  <x:cols>
    <x:col min="1" max="1" width="24" hidden="0" customWidth="1"/>
  </x:cols>
  <x:sheetData>
    <x:row r="1">
      <x:c r="A1" s="26" t="str">
        <x:v>Platforms</x:v>
      </x:c>
    </x:row>
    <x:row r="2">
      <x:c r="A2" t="str">
        <x:v>Instagram</x:v>
      </x:c>
    </x:row>
    <x:row r="3">
      <x:c r="A3" t="str">
        <x:v>TikTok</x:v>
      </x:c>
    </x:row>
    <x:row r="4">
      <x:c r="A4" t="str">
        <x:v>YouTube</x:v>
      </x:c>
    </x:row>
    <x:row r="5">
      <x:c r="A5" t="str">
        <x:v>Facebook</x:v>
      </x:c>
    </x:row>
    <x:row r="6">
      <x:c r="A6" t="str"/>
    </x:row>
    <x:row r="7">
      <x:c r="A7" s="26" t="str">
        <x:v>Content Types</x:v>
      </x:c>
    </x:row>
    <x:row r="8">
      <x:c r="A8" t="str">
        <x:v>Carousel</x:v>
      </x:c>
    </x:row>
    <x:row r="9">
      <x:c r="A9" t="str">
        <x:v>Reels</x:v>
      </x:c>
    </x:row>
    <x:row r="10">
      <x:c r="A10" t="str">
        <x:v>Short Video</x:v>
      </x:c>
    </x:row>
    <x:row r="11">
      <x:c r="A11" t="str">
        <x:v>Photo</x:v>
      </x:c>
    </x:row>
    <x:row r="12">
      <x:c r="A12" t="str">
        <x:v>Story</x:v>
      </x:c>
    </x:row>
    <x:row r="13">
      <x:c r="A13" t="str">
        <x:v>Live</x:v>
      </x:c>
    </x:row>
    <x:row r="14">
      <x:c r="A14" t="str"/>
    </x:row>
    <x:row r="15">
      <x:c r="A15" s="26" t="str">
        <x:v>Categories</x:v>
      </x:c>
    </x:row>
    <x:row r="16">
      <x:c r="A16" t="str">
        <x:v>Education</x:v>
      </x:c>
    </x:row>
    <x:row r="17">
      <x:c r="A17" t="str">
        <x:v>Promo</x:v>
      </x:c>
    </x:row>
    <x:row r="18">
      <x:c r="A18" t="str">
        <x:v>Behind The Scene</x:v>
      </x:c>
    </x:row>
    <x:row r="19">
      <x:c r="A19" t="str">
        <x:v>Testimonial</x:v>
      </x:c>
    </x:row>
    <x:row r="20">
      <x:c r="A20" t="str">
        <x:v>Tips &amp; Tricks</x:v>
      </x:c>
    </x:row>
    <x:row r="21">
      <x:c r="A21" t="str">
        <x:v>Product Demo</x:v>
      </x:c>
    </x:row>
    <x:row r="22">
      <x:c r="A22" t="str"/>
    </x:row>
    <x:row r="23">
      <x:c r="A23" s="26" t="str">
        <x:v>Campaigns</x:v>
      </x:c>
    </x:row>
    <x:row r="24">
      <x:c r="A24" t="str">
        <x:v>Brand Awareness</x:v>
      </x:c>
    </x:row>
    <x:row r="25">
      <x:c r="A25" t="str">
        <x:v>Launch</x:v>
      </x:c>
    </x:row>
    <x:row r="26">
      <x:c r="A26" t="str">
        <x:v>Retention</x:v>
      </x:c>
    </x:row>
    <x:row r="27">
      <x:c r="A27" t="str">
        <x:v>Traffic</x:v>
      </x:c>
    </x:row>
    <x:row r="28">
      <x:c r="A28" t="str">
        <x:v>Community</x:v>
      </x:c>
    </x:row>
    <x:row r="29">
      <x:c r="A29" t="str"/>
    </x:row>
    <x:row r="30">
      <x:c r="A30" s="26" t="str">
        <x:v>Statuses</x:v>
      </x:c>
    </x:row>
    <x:row r="31">
      <x:c r="A31" t="str">
        <x:v>Published</x:v>
      </x:c>
    </x:row>
    <x:row r="32">
      <x:c r="A32" t="str">
        <x:v>Scheduled</x:v>
      </x:c>
    </x:row>
    <x:row r="33">
      <x:c r="A33" t="str">
        <x:v>Draft</x:v>
      </x:c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90" hidden="0" customWidth="1"/>
  </x:cols>
  <x:sheetData>
    <x:row r="1">
      <x:c r="A1" s="14" t="str">
        <x:v>Social Media Analytics Dashboard Portfolio</x:v>
      </x:c>
      <x:c r="B1" s="15"/>
    </x:row>
    <x:row r="2">
      <x:c r="A2" s="16" t="str"/>
      <x:c r="B2" s="17"/>
    </x:row>
    <x:row r="3">
      <x:c r="A3" s="18" t="str">
        <x:v>Tujuan</x:v>
      </x:c>
      <x:c r="B3" s="19" t="str">
        <x:v>File ini dibuat sebagai contoh portofolio data analyst menggunakan Excel. Dataset bersifat dummy namun dibuat menyerupai kebutuhan bisnis nyata.</x:v>
      </x:c>
    </x:row>
    <x:row r="4">
      <x:c r="A4" s="18" t="str">
        <x:v>Cara Pakai</x:v>
      </x:c>
      <x:c r="B4" s="19" t="str">
        <x:v>Lihat Dashboard untuk ringkasan performa. Raw_Data berisi dataset utama. Monthly_Summary dan Content_Summary berisi agregasi berbasis rumus.</x:v>
      </x:c>
    </x:row>
    <x:row r="5">
      <x:c r="A5" s="18" t="str">
        <x:v>Skill yang Ditunjukkan</x:v>
      </x:c>
      <x:c r="B5" s="19" t="str">
        <x:v>Data cleaning structure, Excel formulas, KPI analysis, monthly trend, content performance analysis, charts, conditional formatting, dan dashboard layout.</x:v>
      </x:c>
    </x:row>
    <x:row r="6">
      <x:c r="A6" s="18" t="str">
        <x:v>Catatan</x:v>
      </x:c>
      <x:c r="B6" s="19" t="str">
        <x:v>Semua angka adalah data simulasi. Formula menggunakan referensi range agar mudah dicek dan dikembangkan.</x:v>
      </x:c>
    </x:row>
  </x:sheetData>
  <x:mergeCells>
    <x:mergeCell ref="A1:B1"/>
  </x:mergeCells>
  <x:pageMargins left="0.7" right="0.7" top="0.75" bottom="0.75" header="0.3" footer="0.3"/>
</x:worksheet>
</file>