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ATIH\Documents\"/>
    </mc:Choice>
  </mc:AlternateContent>
  <xr:revisionPtr revIDLastSave="0" documentId="13_ncr:1_{83BC9358-1DA4-4176-B494-AB90FD38888F}" xr6:coauthVersionLast="36" xr6:coauthVersionMax="36" xr10:uidLastSave="{00000000-0000-0000-0000-000000000000}"/>
  <bookViews>
    <workbookView xWindow="0" yWindow="0" windowWidth="23040" windowHeight="8940" activeTab="5" xr2:uid="{00000000-000D-0000-FFFF-FFFF00000000}"/>
  </bookViews>
  <sheets>
    <sheet name="Dashboard" sheetId="1" r:id="rId1"/>
    <sheet name="Data Transaksi" sheetId="2" r:id="rId2"/>
    <sheet name="Produk" sheetId="3" r:id="rId3"/>
    <sheet name="Ringkasan Bulanan" sheetId="4" r:id="rId4"/>
    <sheet name="Referensi" sheetId="5" r:id="rId5"/>
    <sheet name="README" sheetId="6" r:id="rId6"/>
  </sheets>
  <calcPr calcId="191029"/>
</workbook>
</file>

<file path=xl/calcChain.xml><?xml version="1.0" encoding="utf-8"?>
<calcChain xmlns="http://schemas.openxmlformats.org/spreadsheetml/2006/main">
  <c r="H4" i="4" l="1"/>
  <c r="A8" i="1"/>
  <c r="A5" i="1"/>
  <c r="D5" i="1"/>
  <c r="G5" i="1"/>
  <c r="F7" i="4"/>
  <c r="E7" i="4"/>
  <c r="E17" i="1" s="1"/>
  <c r="C7" i="4"/>
  <c r="B7" i="4"/>
  <c r="H7" i="4" s="1"/>
  <c r="H17" i="1" s="1"/>
  <c r="F6" i="4"/>
  <c r="E6" i="4"/>
  <c r="E16" i="1" s="1"/>
  <c r="D6" i="4"/>
  <c r="G6" i="4" s="1"/>
  <c r="G16" i="1" s="1"/>
  <c r="C6" i="4"/>
  <c r="B6" i="4"/>
  <c r="F5" i="4"/>
  <c r="E5" i="4"/>
  <c r="E15" i="1" s="1"/>
  <c r="C5" i="4"/>
  <c r="D5" i="4" s="1"/>
  <c r="B5" i="4"/>
  <c r="F4" i="4"/>
  <c r="E4" i="4"/>
  <c r="E14" i="1" s="1"/>
  <c r="C4" i="4"/>
  <c r="C14" i="1" s="1"/>
  <c r="B4" i="4"/>
  <c r="H14" i="1" s="1"/>
  <c r="F3" i="4"/>
  <c r="F13" i="1" s="1"/>
  <c r="E3" i="4"/>
  <c r="E13" i="1" s="1"/>
  <c r="C3" i="4"/>
  <c r="C13" i="1" s="1"/>
  <c r="B3" i="4"/>
  <c r="H3" i="4" s="1"/>
  <c r="H13" i="1" s="1"/>
  <c r="F2" i="4"/>
  <c r="F12" i="1" s="1"/>
  <c r="E2" i="4"/>
  <c r="H2" i="4" s="1"/>
  <c r="H12" i="1" s="1"/>
  <c r="C2" i="4"/>
  <c r="C12" i="1" s="1"/>
  <c r="B2" i="4"/>
  <c r="D2" i="4" s="1"/>
  <c r="O361" i="2"/>
  <c r="O360" i="2"/>
  <c r="O359" i="2"/>
  <c r="O358" i="2"/>
  <c r="O357" i="2"/>
  <c r="O356" i="2"/>
  <c r="O355" i="2"/>
  <c r="O354" i="2"/>
  <c r="O353" i="2"/>
  <c r="O352" i="2"/>
  <c r="O351" i="2"/>
  <c r="O350" i="2"/>
  <c r="O349" i="2"/>
  <c r="O348" i="2"/>
  <c r="O347" i="2"/>
  <c r="O346" i="2"/>
  <c r="O345" i="2"/>
  <c r="O344" i="2"/>
  <c r="O343" i="2"/>
  <c r="O342" i="2"/>
  <c r="O341" i="2"/>
  <c r="O340" i="2"/>
  <c r="O339" i="2"/>
  <c r="O338" i="2"/>
  <c r="O337" i="2"/>
  <c r="O336" i="2"/>
  <c r="O335" i="2"/>
  <c r="O334" i="2"/>
  <c r="O333" i="2"/>
  <c r="O332" i="2"/>
  <c r="O331" i="2"/>
  <c r="O330" i="2"/>
  <c r="O329" i="2"/>
  <c r="O328" i="2"/>
  <c r="O327" i="2"/>
  <c r="O326" i="2"/>
  <c r="O325" i="2"/>
  <c r="O324" i="2"/>
  <c r="O323" i="2"/>
  <c r="O322" i="2"/>
  <c r="O321" i="2"/>
  <c r="O320" i="2"/>
  <c r="O319" i="2"/>
  <c r="O318" i="2"/>
  <c r="O317" i="2"/>
  <c r="O316" i="2"/>
  <c r="O315" i="2"/>
  <c r="O314" i="2"/>
  <c r="O313" i="2"/>
  <c r="O312" i="2"/>
  <c r="O311" i="2"/>
  <c r="O310" i="2"/>
  <c r="O309" i="2"/>
  <c r="O308" i="2"/>
  <c r="O307" i="2"/>
  <c r="O306" i="2"/>
  <c r="O305" i="2"/>
  <c r="O304" i="2"/>
  <c r="O303" i="2"/>
  <c r="O302" i="2"/>
  <c r="O301" i="2"/>
  <c r="O300" i="2"/>
  <c r="O299" i="2"/>
  <c r="O298" i="2"/>
  <c r="O297" i="2"/>
  <c r="O296" i="2"/>
  <c r="O295" i="2"/>
  <c r="O294" i="2"/>
  <c r="O293" i="2"/>
  <c r="O292" i="2"/>
  <c r="O291" i="2"/>
  <c r="O290" i="2"/>
  <c r="O289" i="2"/>
  <c r="O288" i="2"/>
  <c r="O287" i="2"/>
  <c r="O286" i="2"/>
  <c r="O285" i="2"/>
  <c r="O284" i="2"/>
  <c r="O283" i="2"/>
  <c r="O282" i="2"/>
  <c r="O281" i="2"/>
  <c r="O280" i="2"/>
  <c r="O279" i="2"/>
  <c r="O278" i="2"/>
  <c r="O277" i="2"/>
  <c r="O276" i="2"/>
  <c r="O275" i="2"/>
  <c r="O274" i="2"/>
  <c r="O273" i="2"/>
  <c r="O272" i="2"/>
  <c r="O271" i="2"/>
  <c r="O270" i="2"/>
  <c r="O269" i="2"/>
  <c r="O268" i="2"/>
  <c r="O267" i="2"/>
  <c r="O266" i="2"/>
  <c r="O265" i="2"/>
  <c r="O264" i="2"/>
  <c r="O263" i="2"/>
  <c r="O262" i="2"/>
  <c r="O261" i="2"/>
  <c r="O260" i="2"/>
  <c r="O259" i="2"/>
  <c r="O258" i="2"/>
  <c r="O257" i="2"/>
  <c r="O256" i="2"/>
  <c r="O255" i="2"/>
  <c r="O254" i="2"/>
  <c r="O253" i="2"/>
  <c r="O252" i="2"/>
  <c r="O251" i="2"/>
  <c r="O250" i="2"/>
  <c r="O249" i="2"/>
  <c r="O248" i="2"/>
  <c r="O247" i="2"/>
  <c r="O246" i="2"/>
  <c r="O245" i="2"/>
  <c r="O244" i="2"/>
  <c r="O243" i="2"/>
  <c r="O242" i="2"/>
  <c r="O241" i="2"/>
  <c r="O240" i="2"/>
  <c r="O239" i="2"/>
  <c r="O238" i="2"/>
  <c r="O237" i="2"/>
  <c r="O236" i="2"/>
  <c r="O235" i="2"/>
  <c r="O234" i="2"/>
  <c r="O233" i="2"/>
  <c r="O232" i="2"/>
  <c r="O231" i="2"/>
  <c r="O230" i="2"/>
  <c r="O229" i="2"/>
  <c r="O228" i="2"/>
  <c r="O227" i="2"/>
  <c r="O226" i="2"/>
  <c r="O225" i="2"/>
  <c r="O224" i="2"/>
  <c r="O223" i="2"/>
  <c r="O222" i="2"/>
  <c r="O221" i="2"/>
  <c r="O220" i="2"/>
  <c r="O219" i="2"/>
  <c r="O218" i="2"/>
  <c r="O217" i="2"/>
  <c r="O216" i="2"/>
  <c r="O215" i="2"/>
  <c r="O214" i="2"/>
  <c r="O213" i="2"/>
  <c r="O212" i="2"/>
  <c r="O211" i="2"/>
  <c r="O210" i="2"/>
  <c r="O209" i="2"/>
  <c r="O208" i="2"/>
  <c r="O207" i="2"/>
  <c r="O206" i="2"/>
  <c r="O205" i="2"/>
  <c r="O204" i="2"/>
  <c r="O203" i="2"/>
  <c r="O202" i="2"/>
  <c r="O201" i="2"/>
  <c r="O200" i="2"/>
  <c r="O199" i="2"/>
  <c r="O198" i="2"/>
  <c r="O197" i="2"/>
  <c r="O196" i="2"/>
  <c r="O195" i="2"/>
  <c r="O194" i="2"/>
  <c r="O193" i="2"/>
  <c r="O192" i="2"/>
  <c r="O191" i="2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O86" i="2"/>
  <c r="O85" i="2"/>
  <c r="O84" i="2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O2" i="2"/>
  <c r="K20" i="1"/>
  <c r="L20" i="1" s="1"/>
  <c r="K19" i="1"/>
  <c r="L19" i="1" s="1"/>
  <c r="K18" i="1"/>
  <c r="L18" i="1" s="1"/>
  <c r="K17" i="1"/>
  <c r="L17" i="1" s="1"/>
  <c r="F17" i="1"/>
  <c r="C17" i="1"/>
  <c r="B17" i="1"/>
  <c r="A17" i="1"/>
  <c r="K16" i="1"/>
  <c r="L16" i="1" s="1"/>
  <c r="F16" i="1"/>
  <c r="C16" i="1"/>
  <c r="B16" i="1"/>
  <c r="A16" i="1"/>
  <c r="K15" i="1"/>
  <c r="L15" i="1" s="1"/>
  <c r="F15" i="1"/>
  <c r="C15" i="1"/>
  <c r="B15" i="1"/>
  <c r="A15" i="1"/>
  <c r="K14" i="1"/>
  <c r="L14" i="1" s="1"/>
  <c r="F14" i="1"/>
  <c r="A14" i="1"/>
  <c r="K13" i="1"/>
  <c r="L13" i="1" s="1"/>
  <c r="A13" i="1"/>
  <c r="A12" i="1"/>
  <c r="L9" i="1"/>
  <c r="K9" i="1"/>
  <c r="L8" i="1"/>
  <c r="K8" i="1"/>
  <c r="G8" i="1"/>
  <c r="D8" i="1"/>
  <c r="L7" i="1"/>
  <c r="K7" i="1"/>
  <c r="L6" i="1"/>
  <c r="K6" i="1"/>
  <c r="L5" i="1"/>
  <c r="K5" i="1"/>
  <c r="D15" i="1" l="1"/>
  <c r="G5" i="4"/>
  <c r="G15" i="1" s="1"/>
  <c r="G2" i="4"/>
  <c r="G12" i="1" s="1"/>
  <c r="D12" i="1"/>
  <c r="H6" i="4"/>
  <c r="H16" i="1" s="1"/>
  <c r="H5" i="4"/>
  <c r="H15" i="1" s="1"/>
  <c r="D4" i="4"/>
  <c r="B12" i="1"/>
  <c r="B13" i="1"/>
  <c r="D16" i="1"/>
  <c r="D3" i="4"/>
  <c r="B14" i="1"/>
  <c r="E12" i="1"/>
  <c r="D7" i="4"/>
  <c r="D14" i="1" l="1"/>
  <c r="G4" i="4"/>
  <c r="G14" i="1" s="1"/>
  <c r="G7" i="4"/>
  <c r="G17" i="1" s="1"/>
  <c r="D17" i="1"/>
  <c r="G3" i="4"/>
  <c r="G13" i="1" s="1"/>
  <c r="D13" i="1"/>
</calcChain>
</file>

<file path=xl/sharedStrings.xml><?xml version="1.0" encoding="utf-8"?>
<sst xmlns="http://schemas.openxmlformats.org/spreadsheetml/2006/main" count="2665" uniqueCount="462">
  <si>
    <t>PORTOFOLIO DATA EXCEL — DASHBOARD PENJUALAN &amp; INVENTORI</t>
  </si>
  <si>
    <t>Studi kasus: analisis performa penjualan, margin, kanal, wilayah, dan stok produk menggunakan data transaksi bisnis.</t>
  </si>
  <si>
    <t>Total Pendapatan</t>
  </si>
  <si>
    <t>Total Laba Kotor</t>
  </si>
  <si>
    <t>Margin Rata-rata</t>
  </si>
  <si>
    <t>Kategori</t>
  </si>
  <si>
    <t>Pendapatan</t>
  </si>
  <si>
    <t>Laba</t>
  </si>
  <si>
    <t>Elektronik</t>
  </si>
  <si>
    <t>Aksesoris</t>
  </si>
  <si>
    <t>Pesanan Selesai</t>
  </si>
  <si>
    <t>Unit Terjual</t>
  </si>
  <si>
    <t>Produk Terlaris</t>
  </si>
  <si>
    <t>Fashion</t>
  </si>
  <si>
    <t>Rumah Tangga</t>
  </si>
  <si>
    <t>Kesehatan</t>
  </si>
  <si>
    <t>Bulan</t>
  </si>
  <si>
    <t>Modal</t>
  </si>
  <si>
    <t>Laba Kotor</t>
  </si>
  <si>
    <t>Pesanan</t>
  </si>
  <si>
    <t>Unit</t>
  </si>
  <si>
    <t>Margin %</t>
  </si>
  <si>
    <t>AOV</t>
  </si>
  <si>
    <t>Produk</t>
  </si>
  <si>
    <t>Estimasi Stok</t>
  </si>
  <si>
    <t>Status Stok</t>
  </si>
  <si>
    <t>Speaker Bluetooth</t>
  </si>
  <si>
    <t>Headset Gaming</t>
  </si>
  <si>
    <t>Keyboard Wireless</t>
  </si>
  <si>
    <t>Mouse Wireless</t>
  </si>
  <si>
    <t>Powerbank 10000mAh</t>
  </si>
  <si>
    <t>Kaos Basic Premium</t>
  </si>
  <si>
    <t>Hoodie Casual</t>
  </si>
  <si>
    <t>Botol Minum Stainless</t>
  </si>
  <si>
    <t>Tanggal</t>
  </si>
  <si>
    <t>ID Pesanan</t>
  </si>
  <si>
    <t>Kode Produk</t>
  </si>
  <si>
    <t>Nama Produk</t>
  </si>
  <si>
    <t>Kanal</t>
  </si>
  <si>
    <t>Wilayah</t>
  </si>
  <si>
    <t>Status</t>
  </si>
  <si>
    <t>Jumlah</t>
  </si>
  <si>
    <t>Harga Jual</t>
  </si>
  <si>
    <t>Harga Modal</t>
  </si>
  <si>
    <t>ORD-1092</t>
  </si>
  <si>
    <t>PRD-006</t>
  </si>
  <si>
    <t>Reseller</t>
  </si>
  <si>
    <t>Jakarta</t>
  </si>
  <si>
    <t>Selesai</t>
  </si>
  <si>
    <t>ORD-1020</t>
  </si>
  <si>
    <t>PRD-002</t>
  </si>
  <si>
    <t>Marketplace</t>
  </si>
  <si>
    <t>Makassar</t>
  </si>
  <si>
    <t>ORD-1057</t>
  </si>
  <si>
    <t>Toko Fisik</t>
  </si>
  <si>
    <t>Retur</t>
  </si>
  <si>
    <t>ORD-1113</t>
  </si>
  <si>
    <t>PRD-009</t>
  </si>
  <si>
    <t>Lampu Meja LED</t>
  </si>
  <si>
    <t>Surabaya</t>
  </si>
  <si>
    <t>ORD-1115</t>
  </si>
  <si>
    <t>Denpasar</t>
  </si>
  <si>
    <t>ORD-1265</t>
  </si>
  <si>
    <t>Online</t>
  </si>
  <si>
    <t>ORD-1062</t>
  </si>
  <si>
    <t>PRD-003</t>
  </si>
  <si>
    <t>ORD-1193</t>
  </si>
  <si>
    <t>ORD-1197</t>
  </si>
  <si>
    <t>PRD-001</t>
  </si>
  <si>
    <t>ORD-1014</t>
  </si>
  <si>
    <t>Mataram</t>
  </si>
  <si>
    <t>ORD-1131</t>
  </si>
  <si>
    <t>PRD-004</t>
  </si>
  <si>
    <t>Bima</t>
  </si>
  <si>
    <t>ORD-1186</t>
  </si>
  <si>
    <t>ORD-1058</t>
  </si>
  <si>
    <t>ORD-1142</t>
  </si>
  <si>
    <t>PRD-008</t>
  </si>
  <si>
    <t>ORD-1270</t>
  </si>
  <si>
    <t>ORD-1046</t>
  </si>
  <si>
    <t>PRD-010</t>
  </si>
  <si>
    <t>Masker Wajah Pack</t>
  </si>
  <si>
    <t>ORD-1299</t>
  </si>
  <si>
    <t>ORD-1018</t>
  </si>
  <si>
    <t>ORD-1043</t>
  </si>
  <si>
    <t>ORD-1097</t>
  </si>
  <si>
    <t>PRD-005</t>
  </si>
  <si>
    <t>ORD-1336</t>
  </si>
  <si>
    <t>ORD-1207</t>
  </si>
  <si>
    <t>ORD-1323</t>
  </si>
  <si>
    <t>ORD-1231</t>
  </si>
  <si>
    <t>ORD-1232</t>
  </si>
  <si>
    <t>ORD-1294</t>
  </si>
  <si>
    <t>ORD-1019</t>
  </si>
  <si>
    <t>PRD-007</t>
  </si>
  <si>
    <t>Dibatalkan</t>
  </si>
  <si>
    <t>ORD-1009</t>
  </si>
  <si>
    <t>ORD-1031</t>
  </si>
  <si>
    <t>ORD-1066</t>
  </si>
  <si>
    <t>ORD-1100</t>
  </si>
  <si>
    <t>ORD-1134</t>
  </si>
  <si>
    <t>ORD-1037</t>
  </si>
  <si>
    <t>ORD-1130</t>
  </si>
  <si>
    <t>ORD-1215</t>
  </si>
  <si>
    <t>ORD-1355</t>
  </si>
  <si>
    <t>ORD-1077</t>
  </si>
  <si>
    <t>ORD-1214</t>
  </si>
  <si>
    <t>ORD-1006</t>
  </si>
  <si>
    <t>ORD-1161</t>
  </si>
  <si>
    <t>ORD-1173</t>
  </si>
  <si>
    <t>ORD-1315</t>
  </si>
  <si>
    <t>ORD-1010</t>
  </si>
  <si>
    <t>ORD-1187</t>
  </si>
  <si>
    <t>ORD-1002</t>
  </si>
  <si>
    <t>ORD-1252</t>
  </si>
  <si>
    <t>ORD-1068</t>
  </si>
  <si>
    <t>ORD-1169</t>
  </si>
  <si>
    <t>ORD-1198</t>
  </si>
  <si>
    <t>ORD-1001</t>
  </si>
  <si>
    <t>ORD-1321</t>
  </si>
  <si>
    <t>ORD-1356</t>
  </si>
  <si>
    <t>ORD-1067</t>
  </si>
  <si>
    <t>ORD-1124</t>
  </si>
  <si>
    <t>ORD-1133</t>
  </si>
  <si>
    <t>ORD-1148</t>
  </si>
  <si>
    <t>ORD-1195</t>
  </si>
  <si>
    <t>ORD-1201</t>
  </si>
  <si>
    <t>ORD-1223</t>
  </si>
  <si>
    <t>ORD-1283</t>
  </si>
  <si>
    <t>ORD-1284</t>
  </si>
  <si>
    <t>ORD-1352</t>
  </si>
  <si>
    <t>ORD-1072</t>
  </si>
  <si>
    <t>ORD-1135</t>
  </si>
  <si>
    <t>ORD-1206</t>
  </si>
  <si>
    <t>ORD-1332</t>
  </si>
  <si>
    <t>ORD-1122</t>
  </si>
  <si>
    <t>ORD-1190</t>
  </si>
  <si>
    <t>ORD-1174</t>
  </si>
  <si>
    <t>ORD-1220</t>
  </si>
  <si>
    <t>ORD-1016</t>
  </si>
  <si>
    <t>ORD-1251</t>
  </si>
  <si>
    <t>ORD-1257</t>
  </si>
  <si>
    <t>ORD-1282</t>
  </si>
  <si>
    <t>ORD-1317</t>
  </si>
  <si>
    <t>ORD-1327</t>
  </si>
  <si>
    <t>ORD-1212</t>
  </si>
  <si>
    <t>ORD-1279</t>
  </si>
  <si>
    <t>ORD-1081</t>
  </si>
  <si>
    <t>ORD-1192</t>
  </si>
  <si>
    <t>ORD-1199</t>
  </si>
  <si>
    <t>ORD-1333</t>
  </si>
  <si>
    <t>ORD-1125</t>
  </si>
  <si>
    <t>ORD-1156</t>
  </si>
  <si>
    <t>ORD-1240</t>
  </si>
  <si>
    <t>ORD-1061</t>
  </si>
  <si>
    <t>ORD-1101</t>
  </si>
  <si>
    <t>ORD-1108</t>
  </si>
  <si>
    <t>ORD-1158</t>
  </si>
  <si>
    <t>ORD-1185</t>
  </si>
  <si>
    <t>ORD-1228</t>
  </si>
  <si>
    <t>ORD-1281</t>
  </si>
  <si>
    <t>ORD-1353</t>
  </si>
  <si>
    <t>ORD-1147</t>
  </si>
  <si>
    <t>ORD-1338</t>
  </si>
  <si>
    <t>ORD-1095</t>
  </si>
  <si>
    <t>ORD-1162</t>
  </si>
  <si>
    <t>ORD-1247</t>
  </si>
  <si>
    <t>ORD-1012</t>
  </si>
  <si>
    <t>ORD-1074</t>
  </si>
  <si>
    <t>ORD-1236</t>
  </si>
  <si>
    <t>ORD-1286</t>
  </si>
  <si>
    <t>ORD-1288</t>
  </si>
  <si>
    <t>ORD-1164</t>
  </si>
  <si>
    <t>ORD-1274</t>
  </si>
  <si>
    <t>ORD-1342</t>
  </si>
  <si>
    <t>ORD-1144</t>
  </si>
  <si>
    <t>ORD-1120</t>
  </si>
  <si>
    <t>ORD-1104</t>
  </si>
  <si>
    <t>ORD-1316</t>
  </si>
  <si>
    <t>ORD-1175</t>
  </si>
  <si>
    <t>ORD-1339</t>
  </si>
  <si>
    <t>ORD-1047</t>
  </si>
  <si>
    <t>ORD-1145</t>
  </si>
  <si>
    <t>ORD-1358</t>
  </si>
  <si>
    <t>ORD-1060</t>
  </si>
  <si>
    <t>ORD-1300</t>
  </si>
  <si>
    <t>ORD-1331</t>
  </si>
  <si>
    <t>ORD-1112</t>
  </si>
  <si>
    <t>ORD-1129</t>
  </si>
  <si>
    <t>ORD-1189</t>
  </si>
  <si>
    <t>ORD-1003</t>
  </si>
  <si>
    <t>ORD-1042</t>
  </si>
  <si>
    <t>ORD-1119</t>
  </si>
  <si>
    <t>ORD-1191</t>
  </si>
  <si>
    <t>ORD-1310</t>
  </si>
  <si>
    <t>ORD-1082</t>
  </si>
  <si>
    <t>ORD-1295</t>
  </si>
  <si>
    <t>ORD-1065</t>
  </si>
  <si>
    <t>ORD-1089</t>
  </si>
  <si>
    <t>ORD-1118</t>
  </si>
  <si>
    <t>ORD-1132</t>
  </si>
  <si>
    <t>ORD-1045</t>
  </si>
  <si>
    <t>ORD-1078</t>
  </si>
  <si>
    <t>ORD-1280</t>
  </si>
  <si>
    <t>ORD-1289</t>
  </si>
  <si>
    <t>ORD-1165</t>
  </si>
  <si>
    <t>ORD-1050</t>
  </si>
  <si>
    <t>ORD-1079</t>
  </si>
  <si>
    <t>ORD-1110</t>
  </si>
  <si>
    <t>ORD-1150</t>
  </si>
  <si>
    <t>ORD-1324</t>
  </si>
  <si>
    <t>ORD-1063</t>
  </si>
  <si>
    <t>ORD-1306</t>
  </si>
  <si>
    <t>ORD-1296</t>
  </si>
  <si>
    <t>ORD-1102</t>
  </si>
  <si>
    <t>ORD-1166</t>
  </si>
  <si>
    <t>ORD-1219</t>
  </si>
  <si>
    <t>ORD-1258</t>
  </si>
  <si>
    <t>ORD-1022</t>
  </si>
  <si>
    <t>ORD-1052</t>
  </si>
  <si>
    <t>ORD-1056</t>
  </si>
  <si>
    <t>ORD-1312</t>
  </si>
  <si>
    <t>ORD-1138</t>
  </si>
  <si>
    <t>ORD-1210</t>
  </si>
  <si>
    <t>ORD-1088</t>
  </si>
  <si>
    <t>ORD-1216</t>
  </si>
  <si>
    <t>ORD-1335</t>
  </si>
  <si>
    <t>ORD-1151</t>
  </si>
  <si>
    <t>ORD-1209</t>
  </si>
  <si>
    <t>ORD-1053</t>
  </si>
  <si>
    <t>ORD-1152</t>
  </si>
  <si>
    <t>ORD-1217</t>
  </si>
  <si>
    <t>ORD-1248</t>
  </si>
  <si>
    <t>ORD-1343</t>
  </si>
  <si>
    <t>ORD-1075</t>
  </si>
  <si>
    <t>ORD-1259</t>
  </si>
  <si>
    <t>ORD-1285</t>
  </si>
  <si>
    <t>ORD-1149</t>
  </si>
  <si>
    <t>ORD-1008</t>
  </si>
  <si>
    <t>ORD-1073</t>
  </si>
  <si>
    <t>ORD-1170</t>
  </si>
  <si>
    <t>ORD-1245</t>
  </si>
  <si>
    <t>ORD-1275</t>
  </si>
  <si>
    <t>ORD-1023</t>
  </si>
  <si>
    <t>ORD-1319</t>
  </si>
  <si>
    <t>ORD-1105</t>
  </si>
  <si>
    <t>ORD-1183</t>
  </si>
  <si>
    <t>ORD-1297</t>
  </si>
  <si>
    <t>ORD-1025</t>
  </si>
  <si>
    <t>ORD-1059</t>
  </si>
  <si>
    <t>ORD-1309</t>
  </si>
  <si>
    <t>ORD-1103</t>
  </si>
  <si>
    <t>ORD-1048</t>
  </si>
  <si>
    <t>ORD-1230</t>
  </si>
  <si>
    <t>ORD-1269</t>
  </si>
  <si>
    <t>ORD-1308</t>
  </si>
  <si>
    <t>ORD-1292</t>
  </si>
  <si>
    <t>ORD-1304</t>
  </si>
  <si>
    <t>ORD-1137</t>
  </si>
  <si>
    <t>ORD-1154</t>
  </si>
  <si>
    <t>ORD-1194</t>
  </si>
  <si>
    <t>ORD-1141</t>
  </si>
  <si>
    <t>ORD-1239</t>
  </si>
  <si>
    <t>ORD-1271</t>
  </si>
  <si>
    <t>ORD-1337</t>
  </si>
  <si>
    <t>ORD-1226</t>
  </si>
  <si>
    <t>ORD-1256</t>
  </si>
  <si>
    <t>ORD-1266</t>
  </si>
  <si>
    <t>ORD-1177</t>
  </si>
  <si>
    <t>ORD-1246</t>
  </si>
  <si>
    <t>ORD-1021</t>
  </si>
  <si>
    <t>ORD-1244</t>
  </si>
  <si>
    <t>ORD-1287</t>
  </si>
  <si>
    <t>ORD-1211</t>
  </si>
  <si>
    <t>ORD-1227</t>
  </si>
  <si>
    <t>ORD-1254</t>
  </si>
  <si>
    <t>ORD-1172</t>
  </si>
  <si>
    <t>ORD-1262</t>
  </si>
  <si>
    <t>ORD-1329</t>
  </si>
  <si>
    <t>ORD-1163</t>
  </si>
  <si>
    <t>ORD-1224</t>
  </si>
  <si>
    <t>ORD-1263</t>
  </si>
  <si>
    <t>ORD-1350</t>
  </si>
  <si>
    <t>ORD-1011</t>
  </si>
  <si>
    <t>ORD-1249</t>
  </si>
  <si>
    <t>ORD-1205</t>
  </si>
  <si>
    <t>ORD-1242</t>
  </si>
  <si>
    <t>ORD-1328</t>
  </si>
  <si>
    <t>ORD-1040</t>
  </si>
  <si>
    <t>ORD-1098</t>
  </si>
  <si>
    <t>ORD-1111</t>
  </si>
  <si>
    <t>ORD-1127</t>
  </si>
  <si>
    <t>ORD-1180</t>
  </si>
  <si>
    <t>ORD-1255</t>
  </si>
  <si>
    <t>ORD-1091</t>
  </si>
  <si>
    <t>ORD-1241</t>
  </si>
  <si>
    <t>ORD-1159</t>
  </si>
  <si>
    <t>ORD-1178</t>
  </si>
  <si>
    <t>ORD-1188</t>
  </si>
  <si>
    <t>ORD-1218</t>
  </si>
  <si>
    <t>ORD-1221</t>
  </si>
  <si>
    <t>ORD-1017</t>
  </si>
  <si>
    <t>ORD-1225</t>
  </si>
  <si>
    <t>ORD-1035</t>
  </si>
  <si>
    <t>ORD-1278</t>
  </si>
  <si>
    <t>ORD-1302</t>
  </si>
  <si>
    <t>ORD-1351</t>
  </si>
  <si>
    <t>ORD-1039</t>
  </si>
  <si>
    <t>ORD-1090</t>
  </si>
  <si>
    <t>ORD-1238</t>
  </si>
  <si>
    <t>ORD-1155</t>
  </si>
  <si>
    <t>ORD-1202</t>
  </si>
  <si>
    <t>ORD-1303</t>
  </si>
  <si>
    <t>ORD-1341</t>
  </si>
  <si>
    <t>ORD-1107</t>
  </si>
  <si>
    <t>ORD-1307</t>
  </si>
  <si>
    <t>ORD-1005</t>
  </si>
  <si>
    <t>ORD-1034</t>
  </si>
  <si>
    <t>ORD-1041</t>
  </si>
  <si>
    <t>ORD-1055</t>
  </si>
  <si>
    <t>ORD-1168</t>
  </si>
  <si>
    <t>ORD-1243</t>
  </si>
  <si>
    <t>ORD-1203</t>
  </si>
  <si>
    <t>ORD-1071</t>
  </si>
  <si>
    <t>ORD-1070</t>
  </si>
  <si>
    <t>ORD-1277</t>
  </si>
  <si>
    <t>ORD-1157</t>
  </si>
  <si>
    <t>ORD-1272</t>
  </si>
  <si>
    <t>ORD-1325</t>
  </si>
  <si>
    <t>ORD-1076</t>
  </si>
  <si>
    <t>ORD-1139</t>
  </si>
  <si>
    <t>ORD-1276</t>
  </si>
  <si>
    <t>ORD-1334</t>
  </si>
  <si>
    <t>ORD-1153</t>
  </si>
  <si>
    <t>ORD-1349</t>
  </si>
  <si>
    <t>ORD-1235</t>
  </si>
  <si>
    <t>ORD-1253</t>
  </si>
  <si>
    <t>ORD-1184</t>
  </si>
  <si>
    <t>ORD-1213</t>
  </si>
  <si>
    <t>ORD-1359</t>
  </si>
  <si>
    <t>ORD-1007</t>
  </si>
  <si>
    <t>ORD-1260</t>
  </si>
  <si>
    <t>ORD-1268</t>
  </si>
  <si>
    <t>ORD-1345</t>
  </si>
  <si>
    <t>ORD-1182</t>
  </si>
  <si>
    <t>ORD-1267</t>
  </si>
  <si>
    <t>ORD-1360</t>
  </si>
  <si>
    <t>ORD-1064</t>
  </si>
  <si>
    <t>ORD-1099</t>
  </si>
  <si>
    <t>ORD-1140</t>
  </si>
  <si>
    <t>ORD-1264</t>
  </si>
  <si>
    <t>ORD-1311</t>
  </si>
  <si>
    <t>ORD-1027</t>
  </si>
  <si>
    <t>ORD-1033</t>
  </si>
  <si>
    <t>ORD-1086</t>
  </si>
  <si>
    <t>ORD-1204</t>
  </si>
  <si>
    <t>ORD-1322</t>
  </si>
  <si>
    <t>ORD-1123</t>
  </si>
  <si>
    <t>ORD-1291</t>
  </si>
  <si>
    <t>ORD-1348</t>
  </si>
  <si>
    <t>ORD-1208</t>
  </si>
  <si>
    <t>ORD-1026</t>
  </si>
  <si>
    <t>ORD-1032</t>
  </si>
  <si>
    <t>ORD-1087</t>
  </si>
  <si>
    <t>ORD-1094</t>
  </si>
  <si>
    <t>ORD-1146</t>
  </si>
  <si>
    <t>ORD-1160</t>
  </si>
  <si>
    <t>ORD-1054</t>
  </si>
  <si>
    <t>ORD-1015</t>
  </si>
  <si>
    <t>ORD-1176</t>
  </si>
  <si>
    <t>ORD-1196</t>
  </si>
  <si>
    <t>ORD-1250</t>
  </si>
  <si>
    <t>ORD-1326</t>
  </si>
  <si>
    <t>ORD-1085</t>
  </si>
  <si>
    <t>ORD-1233</t>
  </si>
  <si>
    <t>ORD-1314</t>
  </si>
  <si>
    <t>ORD-1344</t>
  </si>
  <si>
    <t>ORD-1044</t>
  </si>
  <si>
    <t>ORD-1069</t>
  </si>
  <si>
    <t>ORD-1143</t>
  </si>
  <si>
    <t>ORD-1261</t>
  </si>
  <si>
    <t>ORD-1318</t>
  </si>
  <si>
    <t>ORD-1347</t>
  </si>
  <si>
    <t>ORD-1029</t>
  </si>
  <si>
    <t>ORD-1273</t>
  </si>
  <si>
    <t>ORD-1237</t>
  </si>
  <si>
    <t>ORD-1024</t>
  </si>
  <si>
    <t>ORD-1051</t>
  </si>
  <si>
    <t>ORD-1084</t>
  </si>
  <si>
    <t>ORD-1200</t>
  </si>
  <si>
    <t>ORD-1106</t>
  </si>
  <si>
    <t>ORD-1121</t>
  </si>
  <si>
    <t>ORD-1036</t>
  </si>
  <si>
    <t>ORD-1049</t>
  </si>
  <si>
    <t>ORD-1109</t>
  </si>
  <si>
    <t>ORD-1179</t>
  </si>
  <si>
    <t>ORD-1357</t>
  </si>
  <si>
    <t>ORD-1028</t>
  </si>
  <si>
    <t>ORD-1038</t>
  </si>
  <si>
    <t>ORD-1136</t>
  </si>
  <si>
    <t>ORD-1004</t>
  </si>
  <si>
    <t>ORD-1093</t>
  </si>
  <si>
    <t>ORD-1167</t>
  </si>
  <si>
    <t>ORD-1301</t>
  </si>
  <si>
    <t>ORD-1117</t>
  </si>
  <si>
    <t>ORD-1354</t>
  </si>
  <si>
    <t>ORD-1030</t>
  </si>
  <si>
    <t>ORD-1290</t>
  </si>
  <si>
    <t>ORD-1293</t>
  </si>
  <si>
    <t>ORD-1013</t>
  </si>
  <si>
    <t>ORD-1083</t>
  </si>
  <si>
    <t>ORD-1114</t>
  </si>
  <si>
    <t>ORD-1126</t>
  </si>
  <si>
    <t>ORD-1330</t>
  </si>
  <si>
    <t>ORD-1181</t>
  </si>
  <si>
    <t>ORD-1305</t>
  </si>
  <si>
    <t>ORD-1096</t>
  </si>
  <si>
    <t>ORD-1171</t>
  </si>
  <si>
    <t>ORD-1229</t>
  </si>
  <si>
    <t>ORD-1320</t>
  </si>
  <si>
    <t>ORD-1128</t>
  </si>
  <si>
    <t>ORD-1313</t>
  </si>
  <si>
    <t>ORD-1346</t>
  </si>
  <si>
    <t>ORD-1234</t>
  </si>
  <si>
    <t>ORD-1340</t>
  </si>
  <si>
    <t>ORD-1080</t>
  </si>
  <si>
    <t>ORD-1222</t>
  </si>
  <si>
    <t>ORD-1116</t>
  </si>
  <si>
    <t>ORD-1298</t>
  </si>
  <si>
    <t>Stok Awal</t>
  </si>
  <si>
    <t>Batas Stok Minimum</t>
  </si>
  <si>
    <t>Jumlah Pesanan</t>
  </si>
  <si>
    <t>Rata-rata Nilai Pesanan</t>
  </si>
  <si>
    <t>Kanal Penjualan</t>
  </si>
  <si>
    <t>Status Pesanan</t>
  </si>
  <si>
    <t>Jan</t>
  </si>
  <si>
    <t>Feb</t>
  </si>
  <si>
    <t>Mar</t>
  </si>
  <si>
    <t>Apr</t>
  </si>
  <si>
    <t>Mei</t>
  </si>
  <si>
    <t>Jun</t>
  </si>
  <si>
    <t>Jul</t>
  </si>
  <si>
    <t>Agu</t>
  </si>
  <si>
    <t>Sep</t>
  </si>
  <si>
    <t>Okt</t>
  </si>
  <si>
    <t>Nov</t>
  </si>
  <si>
    <t>Des</t>
  </si>
  <si>
    <t>PORTOFOLIO EXCEL: Dashboard Penjualan &amp; Inventori</t>
  </si>
  <si>
    <t>Tujuan</t>
  </si>
  <si>
    <t>Menunjukkan kemampuan mengolah data bisnis, membuat dashboard, membuat rumus KPI, dan menyusun insight berbasis Excel.</t>
  </si>
  <si>
    <t>Sheet Dashboard</t>
  </si>
  <si>
    <t>Ringkasan visual KPI, tren bulanan, performa kategori, dan status stok.</t>
  </si>
  <si>
    <t>Sheet Data Transaksi</t>
  </si>
  <si>
    <t>Dataset dummy transaksi harian dengan kolom tanggal, produk, kanal, wilayah, status, pendapatan, modal, laba, dan margin.</t>
  </si>
  <si>
    <t>Sheet Produk</t>
  </si>
  <si>
    <t>Master data produk, kategori, harga modal, harga jual, stok awal, dan batas minimum stok.</t>
  </si>
  <si>
    <t>Sheet Ringkasan Bulanan</t>
  </si>
  <si>
    <t>Perhitungan otomatis menggunakan SUMIFS, COUNTIFS, IFERROR, dan referensi tanggal.</t>
  </si>
  <si>
    <t>Sheet Referensi</t>
  </si>
  <si>
    <t>Daftar pilihan untuk dropdown data validation.</t>
  </si>
  <si>
    <t>Catatan</t>
  </si>
  <si>
    <t>Semua label, data, dan penjelasan dibuat dalam Bahasa Indonesia sesuai permintaan. Data bersifat dummy untuk kebutuhan portofolio.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</si>
</sst>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R\p\ #,##0"/>
    <numFmt numFmtId="165" formatCode="dd\ mmm\ yyyy"/>
    <numFmt numFmtId="166" formatCode="0.0%"/>
    <numFmt numFmtId="167" formatCode="mmm\ yyyy"/>
  </numFmts>
  <fonts count="8">
    <font>
      <sz val="11"/>
      <name val="Carlito"/>
    </font>
    <font>
      <b/>
      <sz val="11"/>
      <color rgb="FFFFFFFF"/>
      <name val="Carlito"/>
    </font>
    <font>
      <i/>
      <sz val="11"/>
      <color rgb="FF0F172A"/>
      <name val="Carlito"/>
    </font>
    <font>
      <b/>
      <sz val="14"/>
      <color rgb="FF0F172A"/>
      <name val="Carlito"/>
    </font>
    <font>
      <b/>
      <sz val="10"/>
      <color rgb="FFFFFFFF"/>
      <name val="Aptos"/>
    </font>
    <font>
      <sz val="10"/>
      <name val="Aptos"/>
    </font>
    <font>
      <b/>
      <sz val="14"/>
      <color rgb="FFFFFFFF"/>
      <name val="Aptos"/>
    </font>
    <font>
      <b/>
      <sz val="11"/>
      <color rgb="FF1E3A8A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F172A"/>
      </patternFill>
    </fill>
    <fill>
      <patternFill patternType="solid">
        <fgColor rgb="FFE0F2FE"/>
      </patternFill>
    </fill>
    <fill>
      <patternFill patternType="solid">
        <fgColor rgb="FF1D4ED8"/>
      </patternFill>
    </fill>
    <fill>
      <patternFill patternType="solid">
        <fgColor rgb="FFF8FAFC"/>
      </patternFill>
    </fill>
    <fill>
      <patternFill patternType="solid">
        <fgColor rgb="FFDBEAF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NumberFormat="1" applyFont="1" applyFill="1" applyBorder="1" applyAlignment="1">
      <alignment horizontal="center" vertical="center"/>
    </xf>
    <xf numFmtId="165" fontId="0" fillId="0" borderId="0" xfId="0" applyNumberFormat="1" applyFont="1" applyFill="1" applyBorder="1"/>
    <xf numFmtId="164" fontId="0" fillId="0" borderId="0" xfId="0" applyNumberFormat="1" applyFont="1" applyFill="1" applyBorder="1"/>
    <xf numFmtId="166" fontId="0" fillId="0" borderId="0" xfId="0" applyNumberFormat="1" applyFont="1" applyFill="1" applyBorder="1"/>
    <xf numFmtId="167" fontId="0" fillId="0" borderId="0" xfId="0" applyNumberFormat="1" applyFont="1" applyFill="1" applyBorder="1"/>
    <xf numFmtId="1" fontId="0" fillId="0" borderId="0" xfId="0" applyNumberFormat="1" applyFont="1" applyFill="1" applyBorder="1"/>
    <xf numFmtId="0" fontId="4" fillId="2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/>
    <xf numFmtId="164" fontId="4" fillId="2" borderId="0" xfId="0" applyNumberFormat="1" applyFont="1" applyFill="1" applyBorder="1" applyAlignment="1">
      <alignment horizontal="center" vertical="center"/>
    </xf>
    <xf numFmtId="1" fontId="4" fillId="2" borderId="0" xfId="0" applyNumberFormat="1" applyFont="1" applyFill="1" applyBorder="1" applyAlignment="1">
      <alignment horizontal="center" vertical="center"/>
    </xf>
    <xf numFmtId="0" fontId="7" fillId="6" borderId="0" xfId="0" applyNumberFormat="1" applyFont="1" applyFill="1" applyBorder="1"/>
    <xf numFmtId="0" fontId="4" fillId="2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/>
    <xf numFmtId="0" fontId="2" fillId="3" borderId="0" xfId="0" applyNumberFormat="1" applyFont="1" applyFill="1" applyBorder="1" applyAlignment="1">
      <alignment horizontal="center" vertical="center"/>
    </xf>
    <xf numFmtId="0" fontId="0" fillId="0" borderId="0" xfId="0"/>
    <xf numFmtId="0" fontId="1" fillId="4" borderId="0" xfId="0" applyNumberFormat="1" applyFont="1" applyFill="1" applyBorder="1" applyAlignment="1">
      <alignment horizontal="center"/>
    </xf>
    <xf numFmtId="164" fontId="3" fillId="5" borderId="0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Border="1"/>
    <xf numFmtId="166" fontId="3" fillId="5" borderId="0" xfId="0" applyNumberFormat="1" applyFont="1" applyFill="1" applyBorder="1" applyAlignment="1">
      <alignment horizontal="center" vertical="center"/>
    </xf>
    <xf numFmtId="166" fontId="0" fillId="0" borderId="0" xfId="0" applyNumberFormat="1" applyFont="1" applyFill="1" applyBorder="1"/>
    <xf numFmtId="1" fontId="3" fillId="5" borderId="0" xfId="0" applyNumberFormat="1" applyFont="1" applyFill="1" applyBorder="1" applyAlignment="1">
      <alignment horizontal="center" vertical="center"/>
    </xf>
    <xf numFmtId="1" fontId="0" fillId="0" borderId="0" xfId="0" applyNumberFormat="1" applyFont="1" applyFill="1" applyBorder="1"/>
    <xf numFmtId="0" fontId="3" fillId="5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lor rgb="FFB91C1C"/>
      </font>
      <fill>
        <patternFill patternType="solid">
          <bgColor rgb="FFFEE2E2"/>
        </patternFill>
      </fill>
    </dxf>
    <dxf>
      <font>
        <b/>
        <color rgb="FF166534"/>
      </font>
      <fill>
        <patternFill patternType="solid">
          <bgColor rgb="FFDCFCE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rPr lang="en-US"/>
              <a:t>Tren Pendapatan, Modal, dan Laba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Pendapatan</c:v>
          </c:tx>
          <c:cat>
            <c:numRef>
              <c:f>Dashboard!$A$12:$A$17</c:f>
              <c:numCache>
                <c:formatCode>mmm\ yyyy</c:formatCode>
                <c:ptCount val="6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</c:numCache>
            </c:numRef>
          </c:cat>
          <c:val>
            <c:numRef>
              <c:f>Dashboard!$B$12:$B$17</c:f>
              <c:numCache>
                <c:formatCode>\R\p\ #,##0</c:formatCode>
                <c:ptCount val="6"/>
                <c:pt idx="0">
                  <c:v>25220000</c:v>
                </c:pt>
                <c:pt idx="1">
                  <c:v>27384000</c:v>
                </c:pt>
                <c:pt idx="2">
                  <c:v>31087000</c:v>
                </c:pt>
                <c:pt idx="3">
                  <c:v>28834000</c:v>
                </c:pt>
                <c:pt idx="4">
                  <c:v>33830000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8E-4A30-8256-8C0B12D9B271}"/>
            </c:ext>
          </c:extLst>
        </c:ser>
        <c:ser>
          <c:idx val="1"/>
          <c:order val="1"/>
          <c:tx>
            <c:v>Modal</c:v>
          </c:tx>
          <c:cat>
            <c:numRef>
              <c:f>Dashboard!$A$12:$A$17</c:f>
              <c:numCache>
                <c:formatCode>mmm\ yyyy</c:formatCode>
                <c:ptCount val="6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</c:numCache>
            </c:numRef>
          </c:cat>
          <c:val>
            <c:numRef>
              <c:f>Dashboard!$C$12:$C$17</c:f>
              <c:numCache>
                <c:formatCode>\R\p\ #,##0</c:formatCode>
                <c:ptCount val="6"/>
                <c:pt idx="0">
                  <c:v>14991000</c:v>
                </c:pt>
                <c:pt idx="1">
                  <c:v>16010000</c:v>
                </c:pt>
                <c:pt idx="2">
                  <c:v>18346000</c:v>
                </c:pt>
                <c:pt idx="3">
                  <c:v>17151000</c:v>
                </c:pt>
                <c:pt idx="4">
                  <c:v>20070000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8E-4A30-8256-8C0B12D9B271}"/>
            </c:ext>
          </c:extLst>
        </c:ser>
        <c:ser>
          <c:idx val="2"/>
          <c:order val="2"/>
          <c:tx>
            <c:v>Laba Kotor</c:v>
          </c:tx>
          <c:cat>
            <c:numRef>
              <c:f>Dashboard!$A$12:$A$17</c:f>
              <c:numCache>
                <c:formatCode>mmm\ yyyy</c:formatCode>
                <c:ptCount val="6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</c:numCache>
            </c:numRef>
          </c:cat>
          <c:val>
            <c:numRef>
              <c:f>Dashboard!$D$12:$D$17</c:f>
              <c:numCache>
                <c:formatCode>\R\p\ #,##0</c:formatCode>
                <c:ptCount val="6"/>
                <c:pt idx="0">
                  <c:v>10229000</c:v>
                </c:pt>
                <c:pt idx="1">
                  <c:v>11374000</c:v>
                </c:pt>
                <c:pt idx="2">
                  <c:v>12741000</c:v>
                </c:pt>
                <c:pt idx="3">
                  <c:v>11683000</c:v>
                </c:pt>
                <c:pt idx="4">
                  <c:v>13760000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B8E-4A30-8256-8C0B12D9B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mmm\ yyyy" sourceLinked="1"/>
        <c:majorTickMark val="none"/>
        <c:minorTickMark val="none"/>
        <c:tickLblPos val="nextTo"/>
        <c:crossAx val="48672768"/>
        <c:crosses val="autoZero"/>
        <c:auto val="1"/>
        <c:lblOffset val="100"/>
        <c:baseTimeUnit val="months"/>
      </c:date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\R\p\ #,##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rPr lang="en-US"/>
              <a:t>Pendapatan &amp; Laba per Kategori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Pendapatan</c:v>
          </c:tx>
          <c:invertIfNegative val="1"/>
          <c:cat>
            <c:strRef>
              <c:f>Dashboard!$J$5:$J$9</c:f>
              <c:strCache>
                <c:ptCount val="5"/>
                <c:pt idx="0">
                  <c:v>Elektronik</c:v>
                </c:pt>
                <c:pt idx="1">
                  <c:v>Aksesoris</c:v>
                </c:pt>
                <c:pt idx="2">
                  <c:v>Fashion</c:v>
                </c:pt>
                <c:pt idx="3">
                  <c:v>Rumah Tangga</c:v>
                </c:pt>
                <c:pt idx="4">
                  <c:v>Kesehatan</c:v>
                </c:pt>
              </c:strCache>
            </c:strRef>
          </c:cat>
          <c:val>
            <c:numRef>
              <c:f>Dashboard!$K$5:$K$9</c:f>
              <c:numCache>
                <c:formatCode>\R\p\ #,##0</c:formatCode>
                <c:ptCount val="5"/>
                <c:pt idx="0">
                  <c:v>56875000</c:v>
                </c:pt>
                <c:pt idx="1">
                  <c:v>36205000</c:v>
                </c:pt>
                <c:pt idx="2">
                  <c:v>24840000</c:v>
                </c:pt>
                <c:pt idx="3">
                  <c:v>23361000</c:v>
                </c:pt>
                <c:pt idx="4">
                  <c:v>5074000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8C-4FAE-B738-C767F427ADF5}"/>
            </c:ext>
          </c:extLst>
        </c:ser>
        <c:ser>
          <c:idx val="1"/>
          <c:order val="1"/>
          <c:tx>
            <c:v>Laba</c:v>
          </c:tx>
          <c:invertIfNegative val="1"/>
          <c:cat>
            <c:strRef>
              <c:f>Dashboard!$J$5:$J$9</c:f>
              <c:strCache>
                <c:ptCount val="5"/>
                <c:pt idx="0">
                  <c:v>Elektronik</c:v>
                </c:pt>
                <c:pt idx="1">
                  <c:v>Aksesoris</c:v>
                </c:pt>
                <c:pt idx="2">
                  <c:v>Fashion</c:v>
                </c:pt>
                <c:pt idx="3">
                  <c:v>Rumah Tangga</c:v>
                </c:pt>
                <c:pt idx="4">
                  <c:v>Kesehatan</c:v>
                </c:pt>
              </c:strCache>
            </c:strRef>
          </c:cat>
          <c:val>
            <c:numRef>
              <c:f>Dashboard!$L$5:$L$9</c:f>
              <c:numCache>
                <c:formatCode>\R\p\ #,##0</c:formatCode>
                <c:ptCount val="5"/>
                <c:pt idx="0">
                  <c:v>21540000</c:v>
                </c:pt>
                <c:pt idx="1">
                  <c:v>14600000</c:v>
                </c:pt>
                <c:pt idx="2">
                  <c:v>10620000</c:v>
                </c:pt>
                <c:pt idx="3">
                  <c:v>10361000</c:v>
                </c:pt>
                <c:pt idx="4">
                  <c:v>2666000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8C-4FAE-B738-C767F427A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\R\p\ #,##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0</xdr:rowOff>
    </xdr:from>
    <xdr:to>
      <xdr:col>8</xdr:col>
      <xdr:colOff>0</xdr:colOff>
      <xdr:row>36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21</xdr:row>
      <xdr:rowOff>0</xdr:rowOff>
    </xdr:from>
    <xdr:to>
      <xdr:col>12</xdr:col>
      <xdr:colOff>0</xdr:colOff>
      <xdr:row>36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Transaksi" displayName="TabelTransaksi" ref="A1:O361">
  <tableColumns count="15">
    <tableColumn id="1" xr3:uid="{00000000-0010-0000-0000-000001000000}" name="Tanggal"/>
    <tableColumn id="2" xr3:uid="{00000000-0010-0000-0000-000002000000}" name="ID Pesanan"/>
    <tableColumn id="3" xr3:uid="{00000000-0010-0000-0000-000003000000}" name="Kode Produk"/>
    <tableColumn id="4" xr3:uid="{00000000-0010-0000-0000-000004000000}" name="Nama Produk"/>
    <tableColumn id="5" xr3:uid="{00000000-0010-0000-0000-000005000000}" name="Kategori"/>
    <tableColumn id="6" xr3:uid="{00000000-0010-0000-0000-000006000000}" name="Kanal"/>
    <tableColumn id="7" xr3:uid="{00000000-0010-0000-0000-000007000000}" name="Wilayah"/>
    <tableColumn id="8" xr3:uid="{00000000-0010-0000-0000-000008000000}" name="Status"/>
    <tableColumn id="9" xr3:uid="{00000000-0010-0000-0000-000009000000}" name="Jumlah"/>
    <tableColumn id="10" xr3:uid="{00000000-0010-0000-0000-00000A000000}" name="Harga Jual"/>
    <tableColumn id="11" xr3:uid="{00000000-0010-0000-0000-00000B000000}" name="Harga Modal"/>
    <tableColumn id="12" xr3:uid="{00000000-0010-0000-0000-00000C000000}" name="Pendapatan"/>
    <tableColumn id="13" xr3:uid="{00000000-0010-0000-0000-00000D000000}" name="Modal"/>
    <tableColumn id="14" xr3:uid="{00000000-0010-0000-0000-00000E000000}" name="Laba Kotor"/>
    <tableColumn id="15" xr3:uid="{00000000-0010-0000-0000-00000F000000}" name="Margin %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elProduk" displayName="TabelProduk" ref="A1:G11">
  <tableColumns count="7">
    <tableColumn id="1" xr3:uid="{00000000-0010-0000-0100-000001000000}" name="Kode Produk"/>
    <tableColumn id="2" xr3:uid="{00000000-0010-0000-0100-000002000000}" name="Nama Produk"/>
    <tableColumn id="3" xr3:uid="{00000000-0010-0000-0100-000003000000}" name="Kategori"/>
    <tableColumn id="4" xr3:uid="{00000000-0010-0000-0100-000004000000}" name="Harga Modal"/>
    <tableColumn id="5" xr3:uid="{00000000-0010-0000-0100-000005000000}" name="Harga Jual"/>
    <tableColumn id="6" xr3:uid="{00000000-0010-0000-0100-000006000000}" name="Stok Awal"/>
    <tableColumn id="7" xr3:uid="{00000000-0010-0000-0100-000007000000}" name="Batas Stok Minimum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RingkasanBulanan" displayName="TabelRingkasanBulanan" ref="A1:H7">
  <tableColumns count="8">
    <tableColumn id="1" xr3:uid="{00000000-0010-0000-0200-000001000000}" name="Bulan"/>
    <tableColumn id="2" xr3:uid="{00000000-0010-0000-0200-000002000000}" name="Pendapatan"/>
    <tableColumn id="3" xr3:uid="{00000000-0010-0000-0200-000003000000}" name="Modal"/>
    <tableColumn id="4" xr3:uid="{00000000-0010-0000-0200-000004000000}" name="Laba Kotor"/>
    <tableColumn id="5" xr3:uid="{00000000-0010-0000-0200-000005000000}" name="Jumlah Pesanan"/>
    <tableColumn id="6" xr3:uid="{00000000-0010-0000-0200-000006000000}" name="Unit Terjual"/>
    <tableColumn id="7" xr3:uid="{00000000-0010-0000-0200-000007000000}" name="Margin %"/>
    <tableColumn id="8" xr3:uid="{00000000-0010-0000-0200-000008000000}" name="Rata-rata Nilai Pesana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"/>
  <sheetViews>
    <sheetView topLeftCell="C1" workbookViewId="0">
      <selection activeCell="A9" sqref="A9"/>
    </sheetView>
  </sheetViews>
  <sheetFormatPr defaultRowHeight="13.8"/>
  <cols>
    <col min="1" max="1" width="14" customWidth="1"/>
    <col min="2" max="8" width="15" customWidth="1"/>
    <col min="10" max="10" width="24" customWidth="1"/>
    <col min="11" max="12" width="16" customWidth="1"/>
  </cols>
  <sheetData>
    <row r="1" spans="1:26" ht="27.1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9.2" customHeight="1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4" spans="1:26" ht="19.2" customHeight="1">
      <c r="A4" s="16" t="s">
        <v>2</v>
      </c>
      <c r="B4" s="15"/>
      <c r="D4" s="16" t="s">
        <v>3</v>
      </c>
      <c r="E4" s="15"/>
      <c r="G4" s="16" t="s">
        <v>4</v>
      </c>
      <c r="H4" s="15"/>
      <c r="J4" s="1" t="s">
        <v>5</v>
      </c>
      <c r="K4" s="1" t="s">
        <v>6</v>
      </c>
      <c r="L4" s="1" t="s">
        <v>7</v>
      </c>
    </row>
    <row r="5" spans="1:26" ht="25.65" customHeight="1">
      <c r="A5" s="17">
        <f>SUM('Data Transaksi'!L:L)</f>
        <v>146355000</v>
      </c>
      <c r="B5" s="18"/>
      <c r="D5" s="17">
        <f>SUM('Data Transaksi'!N:N)</f>
        <v>59787000</v>
      </c>
      <c r="E5" s="18"/>
      <c r="G5" s="19">
        <f>IFERROR(B5/B4,0)</f>
        <v>0</v>
      </c>
      <c r="H5" s="20"/>
      <c r="J5" t="s">
        <v>8</v>
      </c>
      <c r="K5" s="3">
        <f>SUMIF('Data Transaksi'!$E:$E,J5,'Data Transaksi'!$L:$L)</f>
        <v>56875000</v>
      </c>
      <c r="L5" s="3">
        <f>SUMIF('Data Transaksi'!$E:$E,J5,'Data Transaksi'!$N:$N)</f>
        <v>21540000</v>
      </c>
    </row>
    <row r="6" spans="1:26">
      <c r="J6" t="s">
        <v>9</v>
      </c>
      <c r="K6" s="3">
        <f>SUMIF('Data Transaksi'!$E:$E,J6,'Data Transaksi'!$L:$L)</f>
        <v>36205000</v>
      </c>
      <c r="L6" s="3">
        <f>SUMIF('Data Transaksi'!$E:$E,J6,'Data Transaksi'!$N:$N)</f>
        <v>14600000</v>
      </c>
    </row>
    <row r="7" spans="1:26">
      <c r="A7" s="16" t="s">
        <v>10</v>
      </c>
      <c r="B7" s="15"/>
      <c r="D7" s="16" t="s">
        <v>11</v>
      </c>
      <c r="E7" s="15"/>
      <c r="G7" s="16" t="s">
        <v>12</v>
      </c>
      <c r="H7" s="15"/>
      <c r="J7" t="s">
        <v>13</v>
      </c>
      <c r="K7" s="3">
        <f>SUMIF('Data Transaksi'!$E:$E,J7,'Data Transaksi'!$L:$L)</f>
        <v>24840000</v>
      </c>
      <c r="L7" s="3">
        <f>SUMIF('Data Transaksi'!$E:$E,J7,'Data Transaksi'!$N:$N)</f>
        <v>10620000</v>
      </c>
    </row>
    <row r="8" spans="1:26" ht="25.65" customHeight="1">
      <c r="A8" s="21">
        <f>COUNTIF('Data Transaksi'!H:H,"Selesai")</f>
        <v>319</v>
      </c>
      <c r="B8" s="22"/>
      <c r="D8" s="21">
        <f>SUMIFS('Data Transaksi'!I:I,'Data Transaksi'!H:H,"Selesai")</f>
        <v>925</v>
      </c>
      <c r="E8" s="22"/>
      <c r="G8" s="23" t="e">
        <f ca="1">INDEX(Produk!B:B,MATCH(_xludf.MAXIFS(Produk!F:F,Produk!F:F,"&gt;=0"),Produk!F:F,0))</f>
        <v>#NAME?</v>
      </c>
      <c r="H8" s="15"/>
      <c r="J8" t="s">
        <v>14</v>
      </c>
      <c r="K8" s="3">
        <f>SUMIF('Data Transaksi'!$E:$E,J8,'Data Transaksi'!$L:$L)</f>
        <v>23361000</v>
      </c>
      <c r="L8" s="3">
        <f>SUMIF('Data Transaksi'!$E:$E,J8,'Data Transaksi'!$N:$N)</f>
        <v>10361000</v>
      </c>
    </row>
    <row r="9" spans="1:26">
      <c r="J9" t="s">
        <v>15</v>
      </c>
      <c r="K9" s="3">
        <f>SUMIF('Data Transaksi'!$E:$E,J9,'Data Transaksi'!$L:$L)</f>
        <v>5074000</v>
      </c>
      <c r="L9" s="3">
        <f>SUMIF('Data Transaksi'!$E:$E,J9,'Data Transaksi'!$N:$N)</f>
        <v>2666000</v>
      </c>
    </row>
    <row r="11" spans="1:26" ht="19.2" customHeight="1">
      <c r="A11" s="1" t="s">
        <v>16</v>
      </c>
      <c r="B11" s="1" t="s">
        <v>6</v>
      </c>
      <c r="C11" s="1" t="s">
        <v>17</v>
      </c>
      <c r="D11" s="1" t="s">
        <v>18</v>
      </c>
      <c r="E11" s="1" t="s">
        <v>19</v>
      </c>
      <c r="F11" s="1" t="s">
        <v>20</v>
      </c>
      <c r="G11" s="1" t="s">
        <v>21</v>
      </c>
      <c r="H11" s="1" t="s">
        <v>22</v>
      </c>
    </row>
    <row r="12" spans="1:26" ht="19.2" customHeight="1">
      <c r="A12" s="5">
        <f>'Ringkasan Bulanan'!A2</f>
        <v>46023</v>
      </c>
      <c r="B12" s="3">
        <f>'Ringkasan Bulanan'!B2</f>
        <v>25220000</v>
      </c>
      <c r="C12" s="3">
        <f>'Ringkasan Bulanan'!C2</f>
        <v>14991000</v>
      </c>
      <c r="D12" s="3">
        <f>'Ringkasan Bulanan'!D2</f>
        <v>10229000</v>
      </c>
      <c r="E12">
        <f>'Ringkasan Bulanan'!E2</f>
        <v>53</v>
      </c>
      <c r="F12">
        <f>'Ringkasan Bulanan'!F2</f>
        <v>145</v>
      </c>
      <c r="G12" s="4">
        <f>'Ringkasan Bulanan'!G2</f>
        <v>0.4055908009516257</v>
      </c>
      <c r="H12" s="3">
        <f>'Ringkasan Bulanan'!H2</f>
        <v>475849.05660377361</v>
      </c>
      <c r="J12" s="1" t="s">
        <v>23</v>
      </c>
      <c r="K12" s="1" t="s">
        <v>24</v>
      </c>
      <c r="L12" s="1" t="s">
        <v>25</v>
      </c>
    </row>
    <row r="13" spans="1:26">
      <c r="A13" s="5">
        <f>'Ringkasan Bulanan'!A3</f>
        <v>46054</v>
      </c>
      <c r="B13" s="3">
        <f>'Ringkasan Bulanan'!B3</f>
        <v>27384000</v>
      </c>
      <c r="C13" s="3">
        <f>'Ringkasan Bulanan'!C3</f>
        <v>16010000</v>
      </c>
      <c r="D13" s="3">
        <f>'Ringkasan Bulanan'!D3</f>
        <v>11374000</v>
      </c>
      <c r="E13">
        <f>'Ringkasan Bulanan'!E3</f>
        <v>60</v>
      </c>
      <c r="F13">
        <f>'Ringkasan Bulanan'!F3</f>
        <v>182</v>
      </c>
      <c r="G13" s="4">
        <f>'Ringkasan Bulanan'!G3</f>
        <v>0.41535203038270524</v>
      </c>
      <c r="H13" s="3">
        <f>'Ringkasan Bulanan'!H3</f>
        <v>456400</v>
      </c>
      <c r="J13" t="s">
        <v>26</v>
      </c>
      <c r="K13" s="6" t="e">
        <f ca="1">XLOOKUP(J13,Produk!$B:$B,Produk!$F:$F)-SUMIFS('Data Transaksi'!$I:$I,'Data Transaksi'!$D:$D,J13,'Data Transaksi'!$H:$H,"Selesai")</f>
        <v>#NAME?</v>
      </c>
      <c r="L13" t="e">
        <f ca="1">IF(K13&lt;=XLOOKUP(J13,Produk!$B:$B,Produk!$G:$G),"Perlu Restock","Aman")</f>
        <v>#NAME?</v>
      </c>
    </row>
    <row r="14" spans="1:26">
      <c r="A14" s="5">
        <f>'Ringkasan Bulanan'!A4</f>
        <v>46082</v>
      </c>
      <c r="B14" s="3">
        <f>'Ringkasan Bulanan'!B4</f>
        <v>31087000</v>
      </c>
      <c r="C14" s="3">
        <f>'Ringkasan Bulanan'!C4</f>
        <v>18346000</v>
      </c>
      <c r="D14" s="3">
        <f>'Ringkasan Bulanan'!D4</f>
        <v>12741000</v>
      </c>
      <c r="E14">
        <f>'Ringkasan Bulanan'!E4</f>
        <v>72</v>
      </c>
      <c r="F14">
        <f>'Ringkasan Bulanan'!F4</f>
        <v>192</v>
      </c>
      <c r="G14" s="4">
        <f>'Ringkasan Bulanan'!G4</f>
        <v>0.4098497764338791</v>
      </c>
      <c r="H14" s="3">
        <f>'Ringkasan Bulanan'!H4</f>
        <v>431763.88888888888</v>
      </c>
      <c r="J14" t="s">
        <v>27</v>
      </c>
      <c r="K14" s="6" t="e">
        <f ca="1">XLOOKUP(J14,Produk!$B:$B,Produk!$F:$F)-SUMIFS('Data Transaksi'!$I:$I,'Data Transaksi'!$D:$D,J14,'Data Transaksi'!$H:$H,"Selesai")</f>
        <v>#NAME?</v>
      </c>
      <c r="L14" t="e">
        <f ca="1">IF(K14&lt;=XLOOKUP(J14,Produk!$B:$B,Produk!$G:$G),"Perlu Restock","Aman")</f>
        <v>#NAME?</v>
      </c>
    </row>
    <row r="15" spans="1:26">
      <c r="A15" s="5">
        <f>'Ringkasan Bulanan'!A5</f>
        <v>46113</v>
      </c>
      <c r="B15" s="3">
        <f>'Ringkasan Bulanan'!B5</f>
        <v>28834000</v>
      </c>
      <c r="C15" s="3">
        <f>'Ringkasan Bulanan'!C5</f>
        <v>17151000</v>
      </c>
      <c r="D15" s="3">
        <f>'Ringkasan Bulanan'!D5</f>
        <v>11683000</v>
      </c>
      <c r="E15">
        <f>'Ringkasan Bulanan'!E5</f>
        <v>63</v>
      </c>
      <c r="F15">
        <f>'Ringkasan Bulanan'!F5</f>
        <v>197</v>
      </c>
      <c r="G15" s="4">
        <f>'Ringkasan Bulanan'!G5</f>
        <v>0.40518138308940832</v>
      </c>
      <c r="H15" s="3">
        <f>'Ringkasan Bulanan'!H5</f>
        <v>457682.5396825397</v>
      </c>
      <c r="J15" t="s">
        <v>28</v>
      </c>
      <c r="K15" s="6" t="e">
        <f ca="1">XLOOKUP(J15,Produk!$B:$B,Produk!$F:$F)-SUMIFS('Data Transaksi'!$I:$I,'Data Transaksi'!$D:$D,J15,'Data Transaksi'!$H:$H,"Selesai")</f>
        <v>#NAME?</v>
      </c>
      <c r="L15" t="e">
        <f ca="1">IF(K15&lt;=XLOOKUP(J15,Produk!$B:$B,Produk!$G:$G),"Perlu Restock","Aman")</f>
        <v>#NAME?</v>
      </c>
    </row>
    <row r="16" spans="1:26">
      <c r="A16" s="5">
        <f>'Ringkasan Bulanan'!A6</f>
        <v>46143</v>
      </c>
      <c r="B16" s="3">
        <f>'Ringkasan Bulanan'!B6</f>
        <v>33830000</v>
      </c>
      <c r="C16" s="3">
        <f>'Ringkasan Bulanan'!C6</f>
        <v>20070000</v>
      </c>
      <c r="D16" s="3">
        <f>'Ringkasan Bulanan'!D6</f>
        <v>13760000</v>
      </c>
      <c r="E16">
        <f>'Ringkasan Bulanan'!E6</f>
        <v>71</v>
      </c>
      <c r="F16">
        <f>'Ringkasan Bulanan'!F6</f>
        <v>209</v>
      </c>
      <c r="G16" s="4">
        <f>'Ringkasan Bulanan'!G6</f>
        <v>0.40673958025421225</v>
      </c>
      <c r="H16" s="3">
        <f>'Ringkasan Bulanan'!H6</f>
        <v>476478.87323943659</v>
      </c>
      <c r="J16" t="s">
        <v>29</v>
      </c>
      <c r="K16" s="6" t="e">
        <f ca="1">XLOOKUP(J16,Produk!$B:$B,Produk!$F:$F)-SUMIFS('Data Transaksi'!$I:$I,'Data Transaksi'!$D:$D,J16,'Data Transaksi'!$H:$H,"Selesai")</f>
        <v>#NAME?</v>
      </c>
      <c r="L16" t="e">
        <f ca="1">IF(K16&lt;=XLOOKUP(J16,Produk!$B:$B,Produk!$G:$G),"Perlu Restock","Aman")</f>
        <v>#NAME?</v>
      </c>
    </row>
    <row r="17" spans="1:12">
      <c r="A17" s="5">
        <f>'Ringkasan Bulanan'!A7</f>
        <v>46174</v>
      </c>
      <c r="B17" s="3">
        <f>'Ringkasan Bulanan'!B7</f>
        <v>0</v>
      </c>
      <c r="C17" s="3">
        <f>'Ringkasan Bulanan'!C7</f>
        <v>0</v>
      </c>
      <c r="D17" s="3">
        <f>'Ringkasan Bulanan'!D7</f>
        <v>0</v>
      </c>
      <c r="E17">
        <f>'Ringkasan Bulanan'!E7</f>
        <v>0</v>
      </c>
      <c r="F17">
        <f>'Ringkasan Bulanan'!F7</f>
        <v>0</v>
      </c>
      <c r="G17" s="4">
        <f>'Ringkasan Bulanan'!G7</f>
        <v>0</v>
      </c>
      <c r="H17" s="3">
        <f>'Ringkasan Bulanan'!H7</f>
        <v>0</v>
      </c>
      <c r="J17" t="s">
        <v>30</v>
      </c>
      <c r="K17" s="6" t="e">
        <f ca="1">XLOOKUP(J17,Produk!$B:$B,Produk!$F:$F)-SUMIFS('Data Transaksi'!$I:$I,'Data Transaksi'!$D:$D,J17,'Data Transaksi'!$H:$H,"Selesai")</f>
        <v>#NAME?</v>
      </c>
      <c r="L17" t="e">
        <f ca="1">IF(K17&lt;=XLOOKUP(J17,Produk!$B:$B,Produk!$G:$G),"Perlu Restock","Aman")</f>
        <v>#NAME?</v>
      </c>
    </row>
    <row r="18" spans="1:12">
      <c r="J18" t="s">
        <v>31</v>
      </c>
      <c r="K18" s="6" t="e">
        <f ca="1">XLOOKUP(J18,Produk!$B:$B,Produk!$F:$F)-SUMIFS('Data Transaksi'!$I:$I,'Data Transaksi'!$D:$D,J18,'Data Transaksi'!$H:$H,"Selesai")</f>
        <v>#NAME?</v>
      </c>
      <c r="L18" t="e">
        <f ca="1">IF(K18&lt;=XLOOKUP(J18,Produk!$B:$B,Produk!$G:$G),"Perlu Restock","Aman")</f>
        <v>#NAME?</v>
      </c>
    </row>
    <row r="19" spans="1:12">
      <c r="J19" t="s">
        <v>32</v>
      </c>
      <c r="K19" s="6" t="e">
        <f ca="1">XLOOKUP(J19,Produk!$B:$B,Produk!$F:$F)-SUMIFS('Data Transaksi'!$I:$I,'Data Transaksi'!$D:$D,J19,'Data Transaksi'!$H:$H,"Selesai")</f>
        <v>#NAME?</v>
      </c>
      <c r="L19" t="e">
        <f ca="1">IF(K19&lt;=XLOOKUP(J19,Produk!$B:$B,Produk!$G:$G),"Perlu Restock","Aman")</f>
        <v>#NAME?</v>
      </c>
    </row>
    <row r="20" spans="1:12">
      <c r="J20" t="s">
        <v>33</v>
      </c>
      <c r="K20" s="6" t="e">
        <f ca="1">XLOOKUP(J20,Produk!$B:$B,Produk!$F:$F)-SUMIFS('Data Transaksi'!$I:$I,'Data Transaksi'!$D:$D,J20,'Data Transaksi'!$H:$H,"Selesai")</f>
        <v>#NAME?</v>
      </c>
      <c r="L20" t="e">
        <f ca="1">IF(K20&lt;=XLOOKUP(J20,Produk!$B:$B,Produk!$G:$G),"Perlu Restock","Aman")</f>
        <v>#NAME?</v>
      </c>
    </row>
  </sheetData>
  <mergeCells count="14">
    <mergeCell ref="A7:B7"/>
    <mergeCell ref="A8:B8"/>
    <mergeCell ref="D7:E7"/>
    <mergeCell ref="D8:E8"/>
    <mergeCell ref="G7:H7"/>
    <mergeCell ref="G8:H8"/>
    <mergeCell ref="A1:L1"/>
    <mergeCell ref="A2:L2"/>
    <mergeCell ref="A4:B4"/>
    <mergeCell ref="A5:B5"/>
    <mergeCell ref="D4:E4"/>
    <mergeCell ref="D5:E5"/>
    <mergeCell ref="G4:H4"/>
    <mergeCell ref="G5:H5"/>
  </mergeCells>
  <conditionalFormatting sqref="L13:L20">
    <cfRule type="expression" dxfId="2" priority="1">
      <formula>L13="Perlu Restock"</formula>
    </cfRule>
    <cfRule type="expression" dxfId="1" priority="2">
      <formula>L13="Aman"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361"/>
  <sheetViews>
    <sheetView workbookViewId="0">
      <selection activeCell="I1" sqref="A1:O361"/>
    </sheetView>
  </sheetViews>
  <sheetFormatPr defaultRowHeight="13.8"/>
  <cols>
    <col min="1" max="1" width="11.296875" bestFit="1" customWidth="1"/>
    <col min="2" max="2" width="9.69921875" bestFit="1" customWidth="1"/>
    <col min="3" max="3" width="11.19921875" bestFit="1" customWidth="1"/>
    <col min="4" max="4" width="19.09765625" bestFit="1" customWidth="1"/>
    <col min="5" max="5" width="13.3984375" bestFit="1" customWidth="1"/>
    <col min="6" max="6" width="10.69921875" bestFit="1" customWidth="1"/>
    <col min="7" max="7" width="8.69921875" bestFit="1" customWidth="1"/>
    <col min="8" max="8" width="9.3984375" bestFit="1" customWidth="1"/>
    <col min="9" max="9" width="6.5" bestFit="1" customWidth="1"/>
    <col min="10" max="10" width="10.19921875" bestFit="1" customWidth="1"/>
    <col min="11" max="11" width="10.69921875" bestFit="1" customWidth="1"/>
    <col min="12" max="13" width="12.296875" bestFit="1" customWidth="1"/>
    <col min="14" max="14" width="11.69921875" bestFit="1" customWidth="1"/>
    <col min="15" max="15" width="8.296875" bestFit="1" customWidth="1"/>
  </cols>
  <sheetData>
    <row r="1" spans="1:26" ht="19.2" customHeight="1">
      <c r="A1" s="7" t="s">
        <v>34</v>
      </c>
      <c r="B1" s="7" t="s">
        <v>35</v>
      </c>
      <c r="C1" s="7" t="s">
        <v>36</v>
      </c>
      <c r="D1" s="7" t="s">
        <v>37</v>
      </c>
      <c r="E1" s="7" t="s">
        <v>5</v>
      </c>
      <c r="F1" s="7" t="s">
        <v>38</v>
      </c>
      <c r="G1" s="7" t="s">
        <v>39</v>
      </c>
      <c r="H1" s="7" t="s">
        <v>40</v>
      </c>
      <c r="I1" s="7" t="s">
        <v>41</v>
      </c>
      <c r="J1" s="7" t="s">
        <v>42</v>
      </c>
      <c r="K1" s="7" t="s">
        <v>43</v>
      </c>
      <c r="L1" s="7" t="s">
        <v>6</v>
      </c>
      <c r="M1" s="7" t="s">
        <v>17</v>
      </c>
      <c r="N1" s="7" t="s">
        <v>18</v>
      </c>
      <c r="O1" s="7" t="s">
        <v>21</v>
      </c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2">
        <v>46024</v>
      </c>
      <c r="B2" t="s">
        <v>44</v>
      </c>
      <c r="C2" t="s">
        <v>45</v>
      </c>
      <c r="D2" t="s">
        <v>31</v>
      </c>
      <c r="E2" t="s">
        <v>13</v>
      </c>
      <c r="F2" t="s">
        <v>46</v>
      </c>
      <c r="G2" t="s">
        <v>47</v>
      </c>
      <c r="H2" t="s">
        <v>48</v>
      </c>
      <c r="I2">
        <v>1</v>
      </c>
      <c r="J2" s="3">
        <v>99000</v>
      </c>
      <c r="K2" s="3">
        <v>55000</v>
      </c>
      <c r="L2" s="3">
        <v>99000</v>
      </c>
      <c r="M2" s="3">
        <v>55000</v>
      </c>
      <c r="N2" s="3">
        <v>44000</v>
      </c>
      <c r="O2" s="4">
        <f t="shared" ref="O2:O65" si="0">IFERROR(N2/L2,0)</f>
        <v>0.44444444444444442</v>
      </c>
    </row>
    <row r="3" spans="1:26">
      <c r="A3" s="2">
        <v>46025</v>
      </c>
      <c r="B3" t="s">
        <v>49</v>
      </c>
      <c r="C3" t="s">
        <v>50</v>
      </c>
      <c r="D3" t="s">
        <v>27</v>
      </c>
      <c r="E3" t="s">
        <v>8</v>
      </c>
      <c r="F3" t="s">
        <v>51</v>
      </c>
      <c r="G3" t="s">
        <v>52</v>
      </c>
      <c r="H3" t="s">
        <v>48</v>
      </c>
      <c r="I3">
        <v>3</v>
      </c>
      <c r="J3" s="3">
        <v>235000</v>
      </c>
      <c r="K3" s="3">
        <v>145000</v>
      </c>
      <c r="L3" s="3">
        <v>705000</v>
      </c>
      <c r="M3" s="3">
        <v>435000</v>
      </c>
      <c r="N3" s="3">
        <v>270000</v>
      </c>
      <c r="O3" s="4">
        <f t="shared" si="0"/>
        <v>0.38297872340425532</v>
      </c>
    </row>
    <row r="4" spans="1:26">
      <c r="A4" s="2">
        <v>46025</v>
      </c>
      <c r="B4" t="s">
        <v>53</v>
      </c>
      <c r="C4" t="s">
        <v>50</v>
      </c>
      <c r="D4" t="s">
        <v>27</v>
      </c>
      <c r="E4" t="s">
        <v>8</v>
      </c>
      <c r="F4" t="s">
        <v>54</v>
      </c>
      <c r="G4" t="s">
        <v>47</v>
      </c>
      <c r="H4" t="s">
        <v>55</v>
      </c>
      <c r="I4">
        <v>1</v>
      </c>
      <c r="J4" s="3">
        <v>235000</v>
      </c>
      <c r="K4" s="3">
        <v>145000</v>
      </c>
      <c r="L4" s="3">
        <v>-235000</v>
      </c>
      <c r="M4" s="3">
        <v>-145000</v>
      </c>
      <c r="N4" s="3">
        <v>-90000</v>
      </c>
      <c r="O4" s="4">
        <f t="shared" si="0"/>
        <v>0.38297872340425532</v>
      </c>
    </row>
    <row r="5" spans="1:26">
      <c r="A5" s="2">
        <v>46025</v>
      </c>
      <c r="B5" t="s">
        <v>56</v>
      </c>
      <c r="C5" t="s">
        <v>57</v>
      </c>
      <c r="D5" t="s">
        <v>58</v>
      </c>
      <c r="E5" t="s">
        <v>14</v>
      </c>
      <c r="F5" t="s">
        <v>46</v>
      </c>
      <c r="G5" t="s">
        <v>59</v>
      </c>
      <c r="H5" t="s">
        <v>48</v>
      </c>
      <c r="I5">
        <v>8</v>
      </c>
      <c r="J5" s="3">
        <v>159000</v>
      </c>
      <c r="K5" s="3">
        <v>88000</v>
      </c>
      <c r="L5" s="3">
        <v>1272000</v>
      </c>
      <c r="M5" s="3">
        <v>704000</v>
      </c>
      <c r="N5" s="3">
        <v>568000</v>
      </c>
      <c r="O5" s="4">
        <f t="shared" si="0"/>
        <v>0.44654088050314467</v>
      </c>
    </row>
    <row r="6" spans="1:26">
      <c r="A6" s="2">
        <v>46027</v>
      </c>
      <c r="B6" t="s">
        <v>60</v>
      </c>
      <c r="C6" t="s">
        <v>50</v>
      </c>
      <c r="D6" t="s">
        <v>27</v>
      </c>
      <c r="E6" t="s">
        <v>8</v>
      </c>
      <c r="F6" t="s">
        <v>54</v>
      </c>
      <c r="G6" t="s">
        <v>61</v>
      </c>
      <c r="H6" t="s">
        <v>48</v>
      </c>
      <c r="I6">
        <v>1</v>
      </c>
      <c r="J6" s="3">
        <v>235000</v>
      </c>
      <c r="K6" s="3">
        <v>145000</v>
      </c>
      <c r="L6" s="3">
        <v>235000</v>
      </c>
      <c r="M6" s="3">
        <v>145000</v>
      </c>
      <c r="N6" s="3">
        <v>90000</v>
      </c>
      <c r="O6" s="4">
        <f t="shared" si="0"/>
        <v>0.38297872340425532</v>
      </c>
    </row>
    <row r="7" spans="1:26">
      <c r="A7" s="2">
        <v>46027</v>
      </c>
      <c r="B7" t="s">
        <v>62</v>
      </c>
      <c r="C7" t="s">
        <v>45</v>
      </c>
      <c r="D7" t="s">
        <v>31</v>
      </c>
      <c r="E7" t="s">
        <v>13</v>
      </c>
      <c r="F7" t="s">
        <v>63</v>
      </c>
      <c r="G7" t="s">
        <v>47</v>
      </c>
      <c r="H7" t="s">
        <v>48</v>
      </c>
      <c r="I7">
        <v>4</v>
      </c>
      <c r="J7" s="3">
        <v>99000</v>
      </c>
      <c r="K7" s="3">
        <v>55000</v>
      </c>
      <c r="L7" s="3">
        <v>396000</v>
      </c>
      <c r="M7" s="3">
        <v>220000</v>
      </c>
      <c r="N7" s="3">
        <v>176000</v>
      </c>
      <c r="O7" s="4">
        <f t="shared" si="0"/>
        <v>0.44444444444444442</v>
      </c>
    </row>
    <row r="8" spans="1:26">
      <c r="A8" s="2">
        <v>46029</v>
      </c>
      <c r="B8" t="s">
        <v>64</v>
      </c>
      <c r="C8" t="s">
        <v>65</v>
      </c>
      <c r="D8" t="s">
        <v>28</v>
      </c>
      <c r="E8" t="s">
        <v>8</v>
      </c>
      <c r="F8" t="s">
        <v>46</v>
      </c>
      <c r="G8" t="s">
        <v>52</v>
      </c>
      <c r="H8" t="s">
        <v>48</v>
      </c>
      <c r="I8">
        <v>4</v>
      </c>
      <c r="J8" s="3">
        <v>340000</v>
      </c>
      <c r="K8" s="3">
        <v>210000</v>
      </c>
      <c r="L8" s="3">
        <v>1360000</v>
      </c>
      <c r="M8" s="3">
        <v>840000</v>
      </c>
      <c r="N8" s="3">
        <v>520000</v>
      </c>
      <c r="O8" s="4">
        <f t="shared" si="0"/>
        <v>0.38235294117647056</v>
      </c>
    </row>
    <row r="9" spans="1:26">
      <c r="A9" s="2">
        <v>46029</v>
      </c>
      <c r="B9" t="s">
        <v>66</v>
      </c>
      <c r="C9" t="s">
        <v>65</v>
      </c>
      <c r="D9" t="s">
        <v>28</v>
      </c>
      <c r="E9" t="s">
        <v>8</v>
      </c>
      <c r="F9" t="s">
        <v>54</v>
      </c>
      <c r="G9" t="s">
        <v>47</v>
      </c>
      <c r="H9" t="s">
        <v>48</v>
      </c>
      <c r="I9">
        <v>1</v>
      </c>
      <c r="J9" s="3">
        <v>340000</v>
      </c>
      <c r="K9" s="3">
        <v>210000</v>
      </c>
      <c r="L9" s="3">
        <v>340000</v>
      </c>
      <c r="M9" s="3">
        <v>210000</v>
      </c>
      <c r="N9" s="3">
        <v>130000</v>
      </c>
      <c r="O9" s="4">
        <f t="shared" si="0"/>
        <v>0.38235294117647056</v>
      </c>
    </row>
    <row r="10" spans="1:26">
      <c r="A10" s="2">
        <v>46030</v>
      </c>
      <c r="B10" t="s">
        <v>67</v>
      </c>
      <c r="C10" t="s">
        <v>68</v>
      </c>
      <c r="D10" t="s">
        <v>26</v>
      </c>
      <c r="E10" t="s">
        <v>8</v>
      </c>
      <c r="F10" t="s">
        <v>46</v>
      </c>
      <c r="G10" t="s">
        <v>52</v>
      </c>
      <c r="H10" t="s">
        <v>48</v>
      </c>
      <c r="I10">
        <v>10</v>
      </c>
      <c r="J10" s="3">
        <v>295000</v>
      </c>
      <c r="K10" s="3">
        <v>185000</v>
      </c>
      <c r="L10" s="3">
        <v>2950000</v>
      </c>
      <c r="M10" s="3">
        <v>1850000</v>
      </c>
      <c r="N10" s="3">
        <v>1100000</v>
      </c>
      <c r="O10" s="4">
        <f t="shared" si="0"/>
        <v>0.3728813559322034</v>
      </c>
    </row>
    <row r="11" spans="1:26">
      <c r="A11" s="2">
        <v>46031</v>
      </c>
      <c r="B11" t="s">
        <v>69</v>
      </c>
      <c r="C11" t="s">
        <v>45</v>
      </c>
      <c r="D11" t="s">
        <v>31</v>
      </c>
      <c r="E11" t="s">
        <v>13</v>
      </c>
      <c r="F11" t="s">
        <v>51</v>
      </c>
      <c r="G11" t="s">
        <v>70</v>
      </c>
      <c r="H11" t="s">
        <v>48</v>
      </c>
      <c r="I11">
        <v>2</v>
      </c>
      <c r="J11" s="3">
        <v>99000</v>
      </c>
      <c r="K11" s="3">
        <v>55000</v>
      </c>
      <c r="L11" s="3">
        <v>198000</v>
      </c>
      <c r="M11" s="3">
        <v>110000</v>
      </c>
      <c r="N11" s="3">
        <v>88000</v>
      </c>
      <c r="O11" s="4">
        <f t="shared" si="0"/>
        <v>0.44444444444444442</v>
      </c>
    </row>
    <row r="12" spans="1:26">
      <c r="A12" s="2">
        <v>46031</v>
      </c>
      <c r="B12" t="s">
        <v>71</v>
      </c>
      <c r="C12" t="s">
        <v>72</v>
      </c>
      <c r="D12" t="s">
        <v>29</v>
      </c>
      <c r="E12" t="s">
        <v>9</v>
      </c>
      <c r="F12" t="s">
        <v>46</v>
      </c>
      <c r="G12" t="s">
        <v>73</v>
      </c>
      <c r="H12" t="s">
        <v>48</v>
      </c>
      <c r="I12">
        <v>1</v>
      </c>
      <c r="J12" s="3">
        <v>115000</v>
      </c>
      <c r="K12" s="3">
        <v>65000</v>
      </c>
      <c r="L12" s="3">
        <v>115000</v>
      </c>
      <c r="M12" s="3">
        <v>65000</v>
      </c>
      <c r="N12" s="3">
        <v>50000</v>
      </c>
      <c r="O12" s="4">
        <f t="shared" si="0"/>
        <v>0.43478260869565216</v>
      </c>
    </row>
    <row r="13" spans="1:26">
      <c r="A13" s="2">
        <v>46031</v>
      </c>
      <c r="B13" t="s">
        <v>74</v>
      </c>
      <c r="C13" t="s">
        <v>45</v>
      </c>
      <c r="D13" t="s">
        <v>31</v>
      </c>
      <c r="E13" t="s">
        <v>13</v>
      </c>
      <c r="F13" t="s">
        <v>54</v>
      </c>
      <c r="G13" t="s">
        <v>61</v>
      </c>
      <c r="H13" t="s">
        <v>48</v>
      </c>
      <c r="I13">
        <v>1</v>
      </c>
      <c r="J13" s="3">
        <v>99000</v>
      </c>
      <c r="K13" s="3">
        <v>55000</v>
      </c>
      <c r="L13" s="3">
        <v>99000</v>
      </c>
      <c r="M13" s="3">
        <v>55000</v>
      </c>
      <c r="N13" s="3">
        <v>44000</v>
      </c>
      <c r="O13" s="4">
        <f t="shared" si="0"/>
        <v>0.44444444444444442</v>
      </c>
    </row>
    <row r="14" spans="1:26">
      <c r="A14" s="2">
        <v>46032</v>
      </c>
      <c r="B14" t="s">
        <v>75</v>
      </c>
      <c r="C14" t="s">
        <v>45</v>
      </c>
      <c r="D14" t="s">
        <v>31</v>
      </c>
      <c r="E14" t="s">
        <v>13</v>
      </c>
      <c r="F14" t="s">
        <v>54</v>
      </c>
      <c r="G14" t="s">
        <v>73</v>
      </c>
      <c r="H14" t="s">
        <v>48</v>
      </c>
      <c r="I14">
        <v>3</v>
      </c>
      <c r="J14" s="3">
        <v>99000</v>
      </c>
      <c r="K14" s="3">
        <v>55000</v>
      </c>
      <c r="L14" s="3">
        <v>297000</v>
      </c>
      <c r="M14" s="3">
        <v>165000</v>
      </c>
      <c r="N14" s="3">
        <v>132000</v>
      </c>
      <c r="O14" s="4">
        <f t="shared" si="0"/>
        <v>0.44444444444444442</v>
      </c>
    </row>
    <row r="15" spans="1:26">
      <c r="A15" s="2">
        <v>46032</v>
      </c>
      <c r="B15" t="s">
        <v>76</v>
      </c>
      <c r="C15" t="s">
        <v>77</v>
      </c>
      <c r="D15" t="s">
        <v>33</v>
      </c>
      <c r="E15" t="s">
        <v>14</v>
      </c>
      <c r="F15" t="s">
        <v>63</v>
      </c>
      <c r="G15" t="s">
        <v>59</v>
      </c>
      <c r="H15" t="s">
        <v>48</v>
      </c>
      <c r="I15">
        <v>1</v>
      </c>
      <c r="J15" s="3">
        <v>129000</v>
      </c>
      <c r="K15" s="3">
        <v>72000</v>
      </c>
      <c r="L15" s="3">
        <v>129000</v>
      </c>
      <c r="M15" s="3">
        <v>72000</v>
      </c>
      <c r="N15" s="3">
        <v>57000</v>
      </c>
      <c r="O15" s="4">
        <f t="shared" si="0"/>
        <v>0.44186046511627908</v>
      </c>
    </row>
    <row r="16" spans="1:26">
      <c r="A16" s="2">
        <v>46032</v>
      </c>
      <c r="B16" t="s">
        <v>78</v>
      </c>
      <c r="C16" t="s">
        <v>72</v>
      </c>
      <c r="D16" t="s">
        <v>29</v>
      </c>
      <c r="E16" t="s">
        <v>9</v>
      </c>
      <c r="F16" t="s">
        <v>63</v>
      </c>
      <c r="G16" t="s">
        <v>52</v>
      </c>
      <c r="H16" t="s">
        <v>48</v>
      </c>
      <c r="I16">
        <v>1</v>
      </c>
      <c r="J16" s="3">
        <v>115000</v>
      </c>
      <c r="K16" s="3">
        <v>65000</v>
      </c>
      <c r="L16" s="3">
        <v>115000</v>
      </c>
      <c r="M16" s="3">
        <v>65000</v>
      </c>
      <c r="N16" s="3">
        <v>50000</v>
      </c>
      <c r="O16" s="4">
        <f t="shared" si="0"/>
        <v>0.43478260869565216</v>
      </c>
    </row>
    <row r="17" spans="1:15">
      <c r="A17" s="2">
        <v>46033</v>
      </c>
      <c r="B17" t="s">
        <v>79</v>
      </c>
      <c r="C17" t="s">
        <v>80</v>
      </c>
      <c r="D17" t="s">
        <v>81</v>
      </c>
      <c r="E17" t="s">
        <v>15</v>
      </c>
      <c r="F17" t="s">
        <v>51</v>
      </c>
      <c r="G17" t="s">
        <v>61</v>
      </c>
      <c r="H17" t="s">
        <v>48</v>
      </c>
      <c r="I17">
        <v>1</v>
      </c>
      <c r="J17" s="3">
        <v>59000</v>
      </c>
      <c r="K17" s="3">
        <v>28000</v>
      </c>
      <c r="L17" s="3">
        <v>59000</v>
      </c>
      <c r="M17" s="3">
        <v>28000</v>
      </c>
      <c r="N17" s="3">
        <v>31000</v>
      </c>
      <c r="O17" s="4">
        <f t="shared" si="0"/>
        <v>0.52542372881355937</v>
      </c>
    </row>
    <row r="18" spans="1:15">
      <c r="A18" s="2">
        <v>46033</v>
      </c>
      <c r="B18" t="s">
        <v>82</v>
      </c>
      <c r="C18" t="s">
        <v>68</v>
      </c>
      <c r="D18" t="s">
        <v>26</v>
      </c>
      <c r="E18" t="s">
        <v>8</v>
      </c>
      <c r="F18" t="s">
        <v>51</v>
      </c>
      <c r="G18" t="s">
        <v>52</v>
      </c>
      <c r="H18" t="s">
        <v>55</v>
      </c>
      <c r="I18">
        <v>1</v>
      </c>
      <c r="J18" s="3">
        <v>295000</v>
      </c>
      <c r="K18" s="3">
        <v>185000</v>
      </c>
      <c r="L18" s="3">
        <v>-295000</v>
      </c>
      <c r="M18" s="3">
        <v>-185000</v>
      </c>
      <c r="N18" s="3">
        <v>-110000</v>
      </c>
      <c r="O18" s="4">
        <f t="shared" si="0"/>
        <v>0.3728813559322034</v>
      </c>
    </row>
    <row r="19" spans="1:15">
      <c r="A19" s="2">
        <v>46035</v>
      </c>
      <c r="B19" t="s">
        <v>83</v>
      </c>
      <c r="C19" t="s">
        <v>50</v>
      </c>
      <c r="D19" t="s">
        <v>27</v>
      </c>
      <c r="E19" t="s">
        <v>8</v>
      </c>
      <c r="F19" t="s">
        <v>46</v>
      </c>
      <c r="G19" t="s">
        <v>47</v>
      </c>
      <c r="H19" t="s">
        <v>48</v>
      </c>
      <c r="I19">
        <v>1</v>
      </c>
      <c r="J19" s="3">
        <v>235000</v>
      </c>
      <c r="K19" s="3">
        <v>145000</v>
      </c>
      <c r="L19" s="3">
        <v>235000</v>
      </c>
      <c r="M19" s="3">
        <v>145000</v>
      </c>
      <c r="N19" s="3">
        <v>90000</v>
      </c>
      <c r="O19" s="4">
        <f t="shared" si="0"/>
        <v>0.38297872340425532</v>
      </c>
    </row>
    <row r="20" spans="1:15">
      <c r="A20" s="2">
        <v>46035</v>
      </c>
      <c r="B20" t="s">
        <v>84</v>
      </c>
      <c r="C20" t="s">
        <v>80</v>
      </c>
      <c r="D20" t="s">
        <v>81</v>
      </c>
      <c r="E20" t="s">
        <v>15</v>
      </c>
      <c r="F20" t="s">
        <v>54</v>
      </c>
      <c r="G20" t="s">
        <v>73</v>
      </c>
      <c r="H20" t="s">
        <v>55</v>
      </c>
      <c r="I20">
        <v>2</v>
      </c>
      <c r="J20" s="3">
        <v>59000</v>
      </c>
      <c r="K20" s="3">
        <v>28000</v>
      </c>
      <c r="L20" s="3">
        <v>-118000</v>
      </c>
      <c r="M20" s="3">
        <v>-56000</v>
      </c>
      <c r="N20" s="3">
        <v>-62000</v>
      </c>
      <c r="O20" s="4">
        <f t="shared" si="0"/>
        <v>0.52542372881355937</v>
      </c>
    </row>
    <row r="21" spans="1:15">
      <c r="A21" s="2">
        <v>46035</v>
      </c>
      <c r="B21" t="s">
        <v>85</v>
      </c>
      <c r="C21" t="s">
        <v>86</v>
      </c>
      <c r="D21" t="s">
        <v>30</v>
      </c>
      <c r="E21" t="s">
        <v>9</v>
      </c>
      <c r="F21" t="s">
        <v>51</v>
      </c>
      <c r="G21" t="s">
        <v>61</v>
      </c>
      <c r="H21" t="s">
        <v>48</v>
      </c>
      <c r="I21">
        <v>2</v>
      </c>
      <c r="J21" s="3">
        <v>205000</v>
      </c>
      <c r="K21" s="3">
        <v>125000</v>
      </c>
      <c r="L21" s="3">
        <v>410000</v>
      </c>
      <c r="M21" s="3">
        <v>250000</v>
      </c>
      <c r="N21" s="3">
        <v>160000</v>
      </c>
      <c r="O21" s="4">
        <f t="shared" si="0"/>
        <v>0.3902439024390244</v>
      </c>
    </row>
    <row r="22" spans="1:15">
      <c r="A22" s="2">
        <v>46035</v>
      </c>
      <c r="B22" t="s">
        <v>87</v>
      </c>
      <c r="C22" t="s">
        <v>57</v>
      </c>
      <c r="D22" t="s">
        <v>58</v>
      </c>
      <c r="E22" t="s">
        <v>14</v>
      </c>
      <c r="F22" t="s">
        <v>63</v>
      </c>
      <c r="G22" t="s">
        <v>59</v>
      </c>
      <c r="H22" t="s">
        <v>48</v>
      </c>
      <c r="I22">
        <v>1</v>
      </c>
      <c r="J22" s="3">
        <v>159000</v>
      </c>
      <c r="K22" s="3">
        <v>88000</v>
      </c>
      <c r="L22" s="3">
        <v>159000</v>
      </c>
      <c r="M22" s="3">
        <v>88000</v>
      </c>
      <c r="N22" s="3">
        <v>71000</v>
      </c>
      <c r="O22" s="4">
        <f t="shared" si="0"/>
        <v>0.44654088050314467</v>
      </c>
    </row>
    <row r="23" spans="1:15">
      <c r="A23" s="2">
        <v>46036</v>
      </c>
      <c r="B23" t="s">
        <v>88</v>
      </c>
      <c r="C23" t="s">
        <v>86</v>
      </c>
      <c r="D23" t="s">
        <v>30</v>
      </c>
      <c r="E23" t="s">
        <v>9</v>
      </c>
      <c r="F23" t="s">
        <v>54</v>
      </c>
      <c r="G23" t="s">
        <v>70</v>
      </c>
      <c r="H23" t="s">
        <v>48</v>
      </c>
      <c r="I23">
        <v>3</v>
      </c>
      <c r="J23" s="3">
        <v>205000</v>
      </c>
      <c r="K23" s="3">
        <v>125000</v>
      </c>
      <c r="L23" s="3">
        <v>615000</v>
      </c>
      <c r="M23" s="3">
        <v>375000</v>
      </c>
      <c r="N23" s="3">
        <v>240000</v>
      </c>
      <c r="O23" s="4">
        <f t="shared" si="0"/>
        <v>0.3902439024390244</v>
      </c>
    </row>
    <row r="24" spans="1:15">
      <c r="A24" s="2">
        <v>46036</v>
      </c>
      <c r="B24" t="s">
        <v>89</v>
      </c>
      <c r="C24" t="s">
        <v>80</v>
      </c>
      <c r="D24" t="s">
        <v>81</v>
      </c>
      <c r="E24" t="s">
        <v>15</v>
      </c>
      <c r="F24" t="s">
        <v>46</v>
      </c>
      <c r="G24" t="s">
        <v>70</v>
      </c>
      <c r="H24" t="s">
        <v>48</v>
      </c>
      <c r="I24">
        <v>2</v>
      </c>
      <c r="J24" s="3">
        <v>59000</v>
      </c>
      <c r="K24" s="3">
        <v>28000</v>
      </c>
      <c r="L24" s="3">
        <v>118000</v>
      </c>
      <c r="M24" s="3">
        <v>56000</v>
      </c>
      <c r="N24" s="3">
        <v>62000</v>
      </c>
      <c r="O24" s="4">
        <f t="shared" si="0"/>
        <v>0.52542372881355937</v>
      </c>
    </row>
    <row r="25" spans="1:15">
      <c r="A25" s="2">
        <v>46037</v>
      </c>
      <c r="B25" t="s">
        <v>90</v>
      </c>
      <c r="C25" t="s">
        <v>45</v>
      </c>
      <c r="D25" t="s">
        <v>31</v>
      </c>
      <c r="E25" t="s">
        <v>13</v>
      </c>
      <c r="F25" t="s">
        <v>46</v>
      </c>
      <c r="G25" t="s">
        <v>73</v>
      </c>
      <c r="H25" t="s">
        <v>48</v>
      </c>
      <c r="I25">
        <v>2</v>
      </c>
      <c r="J25" s="3">
        <v>99000</v>
      </c>
      <c r="K25" s="3">
        <v>55000</v>
      </c>
      <c r="L25" s="3">
        <v>198000</v>
      </c>
      <c r="M25" s="3">
        <v>110000</v>
      </c>
      <c r="N25" s="3">
        <v>88000</v>
      </c>
      <c r="O25" s="4">
        <f t="shared" si="0"/>
        <v>0.44444444444444442</v>
      </c>
    </row>
    <row r="26" spans="1:15">
      <c r="A26" s="2">
        <v>46037</v>
      </c>
      <c r="B26" t="s">
        <v>91</v>
      </c>
      <c r="C26" t="s">
        <v>45</v>
      </c>
      <c r="D26" t="s">
        <v>31</v>
      </c>
      <c r="E26" t="s">
        <v>13</v>
      </c>
      <c r="F26" t="s">
        <v>63</v>
      </c>
      <c r="G26" t="s">
        <v>47</v>
      </c>
      <c r="H26" t="s">
        <v>48</v>
      </c>
      <c r="I26">
        <v>5</v>
      </c>
      <c r="J26" s="3">
        <v>99000</v>
      </c>
      <c r="K26" s="3">
        <v>55000</v>
      </c>
      <c r="L26" s="3">
        <v>495000</v>
      </c>
      <c r="M26" s="3">
        <v>275000</v>
      </c>
      <c r="N26" s="3">
        <v>220000</v>
      </c>
      <c r="O26" s="4">
        <f t="shared" si="0"/>
        <v>0.44444444444444442</v>
      </c>
    </row>
    <row r="27" spans="1:15">
      <c r="A27" s="2">
        <v>46037</v>
      </c>
      <c r="B27" t="s">
        <v>92</v>
      </c>
      <c r="C27" t="s">
        <v>50</v>
      </c>
      <c r="D27" t="s">
        <v>27</v>
      </c>
      <c r="E27" t="s">
        <v>8</v>
      </c>
      <c r="F27" t="s">
        <v>54</v>
      </c>
      <c r="G27" t="s">
        <v>61</v>
      </c>
      <c r="H27" t="s">
        <v>48</v>
      </c>
      <c r="I27">
        <v>2</v>
      </c>
      <c r="J27" s="3">
        <v>235000</v>
      </c>
      <c r="K27" s="3">
        <v>145000</v>
      </c>
      <c r="L27" s="3">
        <v>470000</v>
      </c>
      <c r="M27" s="3">
        <v>290000</v>
      </c>
      <c r="N27" s="3">
        <v>180000</v>
      </c>
      <c r="O27" s="4">
        <f t="shared" si="0"/>
        <v>0.38297872340425532</v>
      </c>
    </row>
    <row r="28" spans="1:15">
      <c r="A28" s="2">
        <v>46039</v>
      </c>
      <c r="B28" t="s">
        <v>93</v>
      </c>
      <c r="C28" t="s">
        <v>94</v>
      </c>
      <c r="D28" t="s">
        <v>32</v>
      </c>
      <c r="E28" t="s">
        <v>13</v>
      </c>
      <c r="F28" t="s">
        <v>51</v>
      </c>
      <c r="G28" t="s">
        <v>47</v>
      </c>
      <c r="H28" t="s">
        <v>95</v>
      </c>
      <c r="I28">
        <v>2</v>
      </c>
      <c r="J28" s="3">
        <v>229000</v>
      </c>
      <c r="K28" s="3">
        <v>135000</v>
      </c>
      <c r="L28" s="3">
        <v>0</v>
      </c>
      <c r="M28" s="3">
        <v>0</v>
      </c>
      <c r="N28" s="3">
        <v>0</v>
      </c>
      <c r="O28" s="4">
        <f t="shared" si="0"/>
        <v>0</v>
      </c>
    </row>
    <row r="29" spans="1:15">
      <c r="A29" s="2">
        <v>46040</v>
      </c>
      <c r="B29" t="s">
        <v>96</v>
      </c>
      <c r="C29" t="s">
        <v>68</v>
      </c>
      <c r="D29" t="s">
        <v>26</v>
      </c>
      <c r="E29" t="s">
        <v>8</v>
      </c>
      <c r="F29" t="s">
        <v>63</v>
      </c>
      <c r="G29" t="s">
        <v>70</v>
      </c>
      <c r="H29" t="s">
        <v>48</v>
      </c>
      <c r="I29">
        <v>3</v>
      </c>
      <c r="J29" s="3">
        <v>295000</v>
      </c>
      <c r="K29" s="3">
        <v>185000</v>
      </c>
      <c r="L29" s="3">
        <v>885000</v>
      </c>
      <c r="M29" s="3">
        <v>555000</v>
      </c>
      <c r="N29" s="3">
        <v>330000</v>
      </c>
      <c r="O29" s="4">
        <f t="shared" si="0"/>
        <v>0.3728813559322034</v>
      </c>
    </row>
    <row r="30" spans="1:15">
      <c r="A30" s="2">
        <v>46040</v>
      </c>
      <c r="B30" t="s">
        <v>97</v>
      </c>
      <c r="C30" t="s">
        <v>68</v>
      </c>
      <c r="D30" t="s">
        <v>26</v>
      </c>
      <c r="E30" t="s">
        <v>8</v>
      </c>
      <c r="F30" t="s">
        <v>54</v>
      </c>
      <c r="G30" t="s">
        <v>61</v>
      </c>
      <c r="H30" t="s">
        <v>48</v>
      </c>
      <c r="I30">
        <v>5</v>
      </c>
      <c r="J30" s="3">
        <v>295000</v>
      </c>
      <c r="K30" s="3">
        <v>185000</v>
      </c>
      <c r="L30" s="3">
        <v>1475000</v>
      </c>
      <c r="M30" s="3">
        <v>925000</v>
      </c>
      <c r="N30" s="3">
        <v>550000</v>
      </c>
      <c r="O30" s="4">
        <f t="shared" si="0"/>
        <v>0.3728813559322034</v>
      </c>
    </row>
    <row r="31" spans="1:15">
      <c r="A31" s="2">
        <v>46040</v>
      </c>
      <c r="B31" t="s">
        <v>98</v>
      </c>
      <c r="C31" t="s">
        <v>86</v>
      </c>
      <c r="D31" t="s">
        <v>30</v>
      </c>
      <c r="E31" t="s">
        <v>9</v>
      </c>
      <c r="F31" t="s">
        <v>51</v>
      </c>
      <c r="G31" t="s">
        <v>73</v>
      </c>
      <c r="H31" t="s">
        <v>48</v>
      </c>
      <c r="I31">
        <v>2</v>
      </c>
      <c r="J31" s="3">
        <v>205000</v>
      </c>
      <c r="K31" s="3">
        <v>125000</v>
      </c>
      <c r="L31" s="3">
        <v>410000</v>
      </c>
      <c r="M31" s="3">
        <v>250000</v>
      </c>
      <c r="N31" s="3">
        <v>160000</v>
      </c>
      <c r="O31" s="4">
        <f t="shared" si="0"/>
        <v>0.3902439024390244</v>
      </c>
    </row>
    <row r="32" spans="1:15">
      <c r="A32" s="2">
        <v>46040</v>
      </c>
      <c r="B32" t="s">
        <v>99</v>
      </c>
      <c r="C32" t="s">
        <v>68</v>
      </c>
      <c r="D32" t="s">
        <v>26</v>
      </c>
      <c r="E32" t="s">
        <v>8</v>
      </c>
      <c r="F32" t="s">
        <v>54</v>
      </c>
      <c r="G32" t="s">
        <v>73</v>
      </c>
      <c r="H32" t="s">
        <v>55</v>
      </c>
      <c r="I32">
        <v>4</v>
      </c>
      <c r="J32" s="3">
        <v>295000</v>
      </c>
      <c r="K32" s="3">
        <v>185000</v>
      </c>
      <c r="L32" s="3">
        <v>-1180000</v>
      </c>
      <c r="M32" s="3">
        <v>-740000</v>
      </c>
      <c r="N32" s="3">
        <v>-440000</v>
      </c>
      <c r="O32" s="4">
        <f t="shared" si="0"/>
        <v>0.3728813559322034</v>
      </c>
    </row>
    <row r="33" spans="1:15">
      <c r="A33" s="2">
        <v>46041</v>
      </c>
      <c r="B33" t="s">
        <v>100</v>
      </c>
      <c r="C33" t="s">
        <v>68</v>
      </c>
      <c r="D33" t="s">
        <v>26</v>
      </c>
      <c r="E33" t="s">
        <v>8</v>
      </c>
      <c r="F33" t="s">
        <v>51</v>
      </c>
      <c r="G33" t="s">
        <v>59</v>
      </c>
      <c r="H33" t="s">
        <v>48</v>
      </c>
      <c r="I33">
        <v>1</v>
      </c>
      <c r="J33" s="3">
        <v>295000</v>
      </c>
      <c r="K33" s="3">
        <v>185000</v>
      </c>
      <c r="L33" s="3">
        <v>295000</v>
      </c>
      <c r="M33" s="3">
        <v>185000</v>
      </c>
      <c r="N33" s="3">
        <v>110000</v>
      </c>
      <c r="O33" s="4">
        <f t="shared" si="0"/>
        <v>0.3728813559322034</v>
      </c>
    </row>
    <row r="34" spans="1:15">
      <c r="A34" s="2">
        <v>46042</v>
      </c>
      <c r="B34" t="s">
        <v>101</v>
      </c>
      <c r="C34" t="s">
        <v>77</v>
      </c>
      <c r="D34" t="s">
        <v>33</v>
      </c>
      <c r="E34" t="s">
        <v>14</v>
      </c>
      <c r="F34" t="s">
        <v>63</v>
      </c>
      <c r="G34" t="s">
        <v>73</v>
      </c>
      <c r="H34" t="s">
        <v>48</v>
      </c>
      <c r="I34">
        <v>5</v>
      </c>
      <c r="J34" s="3">
        <v>129000</v>
      </c>
      <c r="K34" s="3">
        <v>72000</v>
      </c>
      <c r="L34" s="3">
        <v>645000</v>
      </c>
      <c r="M34" s="3">
        <v>360000</v>
      </c>
      <c r="N34" s="3">
        <v>285000</v>
      </c>
      <c r="O34" s="4">
        <f t="shared" si="0"/>
        <v>0.44186046511627908</v>
      </c>
    </row>
    <row r="35" spans="1:15">
      <c r="A35" s="2">
        <v>46042</v>
      </c>
      <c r="B35" t="s">
        <v>102</v>
      </c>
      <c r="C35" t="s">
        <v>65</v>
      </c>
      <c r="D35" t="s">
        <v>28</v>
      </c>
      <c r="E35" t="s">
        <v>8</v>
      </c>
      <c r="F35" t="s">
        <v>46</v>
      </c>
      <c r="G35" t="s">
        <v>61</v>
      </c>
      <c r="H35" t="s">
        <v>48</v>
      </c>
      <c r="I35">
        <v>1</v>
      </c>
      <c r="J35" s="3">
        <v>340000</v>
      </c>
      <c r="K35" s="3">
        <v>210000</v>
      </c>
      <c r="L35" s="3">
        <v>340000</v>
      </c>
      <c r="M35" s="3">
        <v>210000</v>
      </c>
      <c r="N35" s="3">
        <v>130000</v>
      </c>
      <c r="O35" s="4">
        <f t="shared" si="0"/>
        <v>0.38235294117647056</v>
      </c>
    </row>
    <row r="36" spans="1:15">
      <c r="A36" s="2">
        <v>46043</v>
      </c>
      <c r="B36" t="s">
        <v>103</v>
      </c>
      <c r="C36" t="s">
        <v>86</v>
      </c>
      <c r="D36" t="s">
        <v>30</v>
      </c>
      <c r="E36" t="s">
        <v>9</v>
      </c>
      <c r="F36" t="s">
        <v>46</v>
      </c>
      <c r="G36" t="s">
        <v>59</v>
      </c>
      <c r="H36" t="s">
        <v>48</v>
      </c>
      <c r="I36">
        <v>2</v>
      </c>
      <c r="J36" s="3">
        <v>205000</v>
      </c>
      <c r="K36" s="3">
        <v>125000</v>
      </c>
      <c r="L36" s="3">
        <v>410000</v>
      </c>
      <c r="M36" s="3">
        <v>250000</v>
      </c>
      <c r="N36" s="3">
        <v>160000</v>
      </c>
      <c r="O36" s="4">
        <f t="shared" si="0"/>
        <v>0.3902439024390244</v>
      </c>
    </row>
    <row r="37" spans="1:15">
      <c r="A37" s="2">
        <v>46043</v>
      </c>
      <c r="B37" t="s">
        <v>104</v>
      </c>
      <c r="C37" t="s">
        <v>57</v>
      </c>
      <c r="D37" t="s">
        <v>58</v>
      </c>
      <c r="E37" t="s">
        <v>14</v>
      </c>
      <c r="F37" t="s">
        <v>63</v>
      </c>
      <c r="G37" t="s">
        <v>47</v>
      </c>
      <c r="H37" t="s">
        <v>48</v>
      </c>
      <c r="I37">
        <v>2</v>
      </c>
      <c r="J37" s="3">
        <v>159000</v>
      </c>
      <c r="K37" s="3">
        <v>88000</v>
      </c>
      <c r="L37" s="3">
        <v>318000</v>
      </c>
      <c r="M37" s="3">
        <v>176000</v>
      </c>
      <c r="N37" s="3">
        <v>142000</v>
      </c>
      <c r="O37" s="4">
        <f t="shared" si="0"/>
        <v>0.44654088050314467</v>
      </c>
    </row>
    <row r="38" spans="1:15">
      <c r="A38" s="2">
        <v>46044</v>
      </c>
      <c r="B38" t="s">
        <v>105</v>
      </c>
      <c r="C38" t="s">
        <v>86</v>
      </c>
      <c r="D38" t="s">
        <v>30</v>
      </c>
      <c r="E38" t="s">
        <v>9</v>
      </c>
      <c r="F38" t="s">
        <v>51</v>
      </c>
      <c r="G38" t="s">
        <v>73</v>
      </c>
      <c r="H38" t="s">
        <v>48</v>
      </c>
      <c r="I38">
        <v>2</v>
      </c>
      <c r="J38" s="3">
        <v>205000</v>
      </c>
      <c r="K38" s="3">
        <v>125000</v>
      </c>
      <c r="L38" s="3">
        <v>410000</v>
      </c>
      <c r="M38" s="3">
        <v>250000</v>
      </c>
      <c r="N38" s="3">
        <v>160000</v>
      </c>
      <c r="O38" s="4">
        <f t="shared" si="0"/>
        <v>0.3902439024390244</v>
      </c>
    </row>
    <row r="39" spans="1:15">
      <c r="A39" s="2">
        <v>46044</v>
      </c>
      <c r="B39" t="s">
        <v>106</v>
      </c>
      <c r="C39" t="s">
        <v>68</v>
      </c>
      <c r="D39" t="s">
        <v>26</v>
      </c>
      <c r="E39" t="s">
        <v>8</v>
      </c>
      <c r="F39" t="s">
        <v>63</v>
      </c>
      <c r="G39" t="s">
        <v>52</v>
      </c>
      <c r="H39" t="s">
        <v>48</v>
      </c>
      <c r="I39">
        <v>1</v>
      </c>
      <c r="J39" s="3">
        <v>295000</v>
      </c>
      <c r="K39" s="3">
        <v>185000</v>
      </c>
      <c r="L39" s="3">
        <v>295000</v>
      </c>
      <c r="M39" s="3">
        <v>185000</v>
      </c>
      <c r="N39" s="3">
        <v>110000</v>
      </c>
      <c r="O39" s="4">
        <f t="shared" si="0"/>
        <v>0.3728813559322034</v>
      </c>
    </row>
    <row r="40" spans="1:15">
      <c r="A40" s="2">
        <v>46046</v>
      </c>
      <c r="B40" t="s">
        <v>107</v>
      </c>
      <c r="C40" t="s">
        <v>94</v>
      </c>
      <c r="D40" t="s">
        <v>32</v>
      </c>
      <c r="E40" t="s">
        <v>13</v>
      </c>
      <c r="F40" t="s">
        <v>51</v>
      </c>
      <c r="G40" t="s">
        <v>73</v>
      </c>
      <c r="H40" t="s">
        <v>48</v>
      </c>
      <c r="I40">
        <v>1</v>
      </c>
      <c r="J40" s="3">
        <v>229000</v>
      </c>
      <c r="K40" s="3">
        <v>135000</v>
      </c>
      <c r="L40" s="3">
        <v>229000</v>
      </c>
      <c r="M40" s="3">
        <v>135000</v>
      </c>
      <c r="N40" s="3">
        <v>94000</v>
      </c>
      <c r="O40" s="4">
        <f t="shared" si="0"/>
        <v>0.41048034934497818</v>
      </c>
    </row>
    <row r="41" spans="1:15">
      <c r="A41" s="2">
        <v>46046</v>
      </c>
      <c r="B41" t="s">
        <v>108</v>
      </c>
      <c r="C41" t="s">
        <v>94</v>
      </c>
      <c r="D41" t="s">
        <v>32</v>
      </c>
      <c r="E41" t="s">
        <v>13</v>
      </c>
      <c r="F41" t="s">
        <v>63</v>
      </c>
      <c r="G41" t="s">
        <v>59</v>
      </c>
      <c r="H41" t="s">
        <v>48</v>
      </c>
      <c r="I41">
        <v>8</v>
      </c>
      <c r="J41" s="3">
        <v>229000</v>
      </c>
      <c r="K41" s="3">
        <v>135000</v>
      </c>
      <c r="L41" s="3">
        <v>1832000</v>
      </c>
      <c r="M41" s="3">
        <v>1080000</v>
      </c>
      <c r="N41" s="3">
        <v>752000</v>
      </c>
      <c r="O41" s="4">
        <f t="shared" si="0"/>
        <v>0.41048034934497818</v>
      </c>
    </row>
    <row r="42" spans="1:15">
      <c r="A42" s="2">
        <v>46047</v>
      </c>
      <c r="B42" t="s">
        <v>109</v>
      </c>
      <c r="C42" t="s">
        <v>68</v>
      </c>
      <c r="D42" t="s">
        <v>26</v>
      </c>
      <c r="E42" t="s">
        <v>8</v>
      </c>
      <c r="F42" t="s">
        <v>51</v>
      </c>
      <c r="G42" t="s">
        <v>52</v>
      </c>
      <c r="H42" t="s">
        <v>48</v>
      </c>
      <c r="I42">
        <v>2</v>
      </c>
      <c r="J42" s="3">
        <v>295000</v>
      </c>
      <c r="K42" s="3">
        <v>185000</v>
      </c>
      <c r="L42" s="3">
        <v>590000</v>
      </c>
      <c r="M42" s="3">
        <v>370000</v>
      </c>
      <c r="N42" s="3">
        <v>220000</v>
      </c>
      <c r="O42" s="4">
        <f t="shared" si="0"/>
        <v>0.3728813559322034</v>
      </c>
    </row>
    <row r="43" spans="1:15">
      <c r="A43" s="2">
        <v>46047</v>
      </c>
      <c r="B43" t="s">
        <v>110</v>
      </c>
      <c r="C43" t="s">
        <v>94</v>
      </c>
      <c r="D43" t="s">
        <v>32</v>
      </c>
      <c r="E43" t="s">
        <v>13</v>
      </c>
      <c r="F43" t="s">
        <v>51</v>
      </c>
      <c r="G43" t="s">
        <v>70</v>
      </c>
      <c r="H43" t="s">
        <v>95</v>
      </c>
      <c r="I43">
        <v>2</v>
      </c>
      <c r="J43" s="3">
        <v>229000</v>
      </c>
      <c r="K43" s="3">
        <v>135000</v>
      </c>
      <c r="L43" s="3">
        <v>0</v>
      </c>
      <c r="M43" s="3">
        <v>0</v>
      </c>
      <c r="N43" s="3">
        <v>0</v>
      </c>
      <c r="O43" s="4">
        <f t="shared" si="0"/>
        <v>0</v>
      </c>
    </row>
    <row r="44" spans="1:15">
      <c r="A44" s="2">
        <v>46048</v>
      </c>
      <c r="B44" t="s">
        <v>111</v>
      </c>
      <c r="C44" t="s">
        <v>94</v>
      </c>
      <c r="D44" t="s">
        <v>32</v>
      </c>
      <c r="E44" t="s">
        <v>13</v>
      </c>
      <c r="F44" t="s">
        <v>51</v>
      </c>
      <c r="G44" t="s">
        <v>70</v>
      </c>
      <c r="H44" t="s">
        <v>48</v>
      </c>
      <c r="I44">
        <v>1</v>
      </c>
      <c r="J44" s="3">
        <v>229000</v>
      </c>
      <c r="K44" s="3">
        <v>135000</v>
      </c>
      <c r="L44" s="3">
        <v>229000</v>
      </c>
      <c r="M44" s="3">
        <v>135000</v>
      </c>
      <c r="N44" s="3">
        <v>94000</v>
      </c>
      <c r="O44" s="4">
        <f t="shared" si="0"/>
        <v>0.41048034934497818</v>
      </c>
    </row>
    <row r="45" spans="1:15">
      <c r="A45" s="2">
        <v>46048</v>
      </c>
      <c r="B45" t="s">
        <v>112</v>
      </c>
      <c r="C45" t="s">
        <v>45</v>
      </c>
      <c r="D45" t="s">
        <v>31</v>
      </c>
      <c r="E45" t="s">
        <v>13</v>
      </c>
      <c r="F45" t="s">
        <v>51</v>
      </c>
      <c r="G45" t="s">
        <v>73</v>
      </c>
      <c r="H45" t="s">
        <v>95</v>
      </c>
      <c r="I45">
        <v>3</v>
      </c>
      <c r="J45" s="3">
        <v>99000</v>
      </c>
      <c r="K45" s="3">
        <v>55000</v>
      </c>
      <c r="L45" s="3">
        <v>0</v>
      </c>
      <c r="M45" s="3">
        <v>0</v>
      </c>
      <c r="N45" s="3">
        <v>0</v>
      </c>
      <c r="O45" s="4">
        <f t="shared" si="0"/>
        <v>0</v>
      </c>
    </row>
    <row r="46" spans="1:15">
      <c r="A46" s="2">
        <v>46049</v>
      </c>
      <c r="B46" t="s">
        <v>113</v>
      </c>
      <c r="C46" t="s">
        <v>57</v>
      </c>
      <c r="D46" t="s">
        <v>58</v>
      </c>
      <c r="E46" t="s">
        <v>14</v>
      </c>
      <c r="F46" t="s">
        <v>63</v>
      </c>
      <c r="G46" t="s">
        <v>73</v>
      </c>
      <c r="H46" t="s">
        <v>48</v>
      </c>
      <c r="I46">
        <v>1</v>
      </c>
      <c r="J46" s="3">
        <v>159000</v>
      </c>
      <c r="K46" s="3">
        <v>88000</v>
      </c>
      <c r="L46" s="3">
        <v>159000</v>
      </c>
      <c r="M46" s="3">
        <v>88000</v>
      </c>
      <c r="N46" s="3">
        <v>71000</v>
      </c>
      <c r="O46" s="4">
        <f t="shared" si="0"/>
        <v>0.44654088050314467</v>
      </c>
    </row>
    <row r="47" spans="1:15">
      <c r="A47" s="2">
        <v>46049</v>
      </c>
      <c r="B47" t="s">
        <v>114</v>
      </c>
      <c r="C47" t="s">
        <v>57</v>
      </c>
      <c r="D47" t="s">
        <v>58</v>
      </c>
      <c r="E47" t="s">
        <v>14</v>
      </c>
      <c r="F47" t="s">
        <v>54</v>
      </c>
      <c r="G47" t="s">
        <v>61</v>
      </c>
      <c r="H47" t="s">
        <v>48</v>
      </c>
      <c r="I47">
        <v>5</v>
      </c>
      <c r="J47" s="3">
        <v>159000</v>
      </c>
      <c r="K47" s="3">
        <v>88000</v>
      </c>
      <c r="L47" s="3">
        <v>795000</v>
      </c>
      <c r="M47" s="3">
        <v>440000</v>
      </c>
      <c r="N47" s="3">
        <v>355000</v>
      </c>
      <c r="O47" s="4">
        <f t="shared" si="0"/>
        <v>0.44654088050314467</v>
      </c>
    </row>
    <row r="48" spans="1:15">
      <c r="A48" s="2">
        <v>46050</v>
      </c>
      <c r="B48" t="s">
        <v>115</v>
      </c>
      <c r="C48" t="s">
        <v>80</v>
      </c>
      <c r="D48" t="s">
        <v>81</v>
      </c>
      <c r="E48" t="s">
        <v>15</v>
      </c>
      <c r="F48" t="s">
        <v>51</v>
      </c>
      <c r="G48" t="s">
        <v>59</v>
      </c>
      <c r="H48" t="s">
        <v>48</v>
      </c>
      <c r="I48">
        <v>2</v>
      </c>
      <c r="J48" s="3">
        <v>59000</v>
      </c>
      <c r="K48" s="3">
        <v>28000</v>
      </c>
      <c r="L48" s="3">
        <v>118000</v>
      </c>
      <c r="M48" s="3">
        <v>56000</v>
      </c>
      <c r="N48" s="3">
        <v>62000</v>
      </c>
      <c r="O48" s="4">
        <f t="shared" si="0"/>
        <v>0.52542372881355937</v>
      </c>
    </row>
    <row r="49" spans="1:15">
      <c r="A49" s="2">
        <v>46050</v>
      </c>
      <c r="B49" t="s">
        <v>116</v>
      </c>
      <c r="C49" t="s">
        <v>72</v>
      </c>
      <c r="D49" t="s">
        <v>29</v>
      </c>
      <c r="E49" t="s">
        <v>9</v>
      </c>
      <c r="F49" t="s">
        <v>51</v>
      </c>
      <c r="G49" t="s">
        <v>52</v>
      </c>
      <c r="H49" t="s">
        <v>48</v>
      </c>
      <c r="I49">
        <v>2</v>
      </c>
      <c r="J49" s="3">
        <v>115000</v>
      </c>
      <c r="K49" s="3">
        <v>65000</v>
      </c>
      <c r="L49" s="3">
        <v>230000</v>
      </c>
      <c r="M49" s="3">
        <v>130000</v>
      </c>
      <c r="N49" s="3">
        <v>100000</v>
      </c>
      <c r="O49" s="4">
        <f t="shared" si="0"/>
        <v>0.43478260869565216</v>
      </c>
    </row>
    <row r="50" spans="1:15">
      <c r="A50" s="2">
        <v>46050</v>
      </c>
      <c r="B50" t="s">
        <v>117</v>
      </c>
      <c r="C50" t="s">
        <v>77</v>
      </c>
      <c r="D50" t="s">
        <v>33</v>
      </c>
      <c r="E50" t="s">
        <v>14</v>
      </c>
      <c r="F50" t="s">
        <v>63</v>
      </c>
      <c r="G50" t="s">
        <v>61</v>
      </c>
      <c r="H50" t="s">
        <v>48</v>
      </c>
      <c r="I50">
        <v>4</v>
      </c>
      <c r="J50" s="3">
        <v>129000</v>
      </c>
      <c r="K50" s="3">
        <v>72000</v>
      </c>
      <c r="L50" s="3">
        <v>516000</v>
      </c>
      <c r="M50" s="3">
        <v>288000</v>
      </c>
      <c r="N50" s="3">
        <v>228000</v>
      </c>
      <c r="O50" s="4">
        <f t="shared" si="0"/>
        <v>0.44186046511627908</v>
      </c>
    </row>
    <row r="51" spans="1:15">
      <c r="A51" s="2">
        <v>46051</v>
      </c>
      <c r="B51" t="s">
        <v>118</v>
      </c>
      <c r="C51" t="s">
        <v>68</v>
      </c>
      <c r="D51" t="s">
        <v>26</v>
      </c>
      <c r="E51" t="s">
        <v>8</v>
      </c>
      <c r="F51" t="s">
        <v>54</v>
      </c>
      <c r="G51" t="s">
        <v>52</v>
      </c>
      <c r="H51" t="s">
        <v>48</v>
      </c>
      <c r="I51">
        <v>4</v>
      </c>
      <c r="J51" s="3">
        <v>295000</v>
      </c>
      <c r="K51" s="3">
        <v>185000</v>
      </c>
      <c r="L51" s="3">
        <v>1180000</v>
      </c>
      <c r="M51" s="3">
        <v>740000</v>
      </c>
      <c r="N51" s="3">
        <v>440000</v>
      </c>
      <c r="O51" s="4">
        <f t="shared" si="0"/>
        <v>0.3728813559322034</v>
      </c>
    </row>
    <row r="52" spans="1:15">
      <c r="A52" s="2">
        <v>46051</v>
      </c>
      <c r="B52" t="s">
        <v>119</v>
      </c>
      <c r="C52" t="s">
        <v>94</v>
      </c>
      <c r="D52" t="s">
        <v>32</v>
      </c>
      <c r="E52" t="s">
        <v>13</v>
      </c>
      <c r="F52" t="s">
        <v>63</v>
      </c>
      <c r="G52" t="s">
        <v>47</v>
      </c>
      <c r="H52" t="s">
        <v>48</v>
      </c>
      <c r="I52">
        <v>3</v>
      </c>
      <c r="J52" s="3">
        <v>229000</v>
      </c>
      <c r="K52" s="3">
        <v>135000</v>
      </c>
      <c r="L52" s="3">
        <v>687000</v>
      </c>
      <c r="M52" s="3">
        <v>405000</v>
      </c>
      <c r="N52" s="3">
        <v>282000</v>
      </c>
      <c r="O52" s="4">
        <f t="shared" si="0"/>
        <v>0.41048034934497818</v>
      </c>
    </row>
    <row r="53" spans="1:15">
      <c r="A53" s="2">
        <v>46051</v>
      </c>
      <c r="B53" t="s">
        <v>120</v>
      </c>
      <c r="C53" t="s">
        <v>68</v>
      </c>
      <c r="D53" t="s">
        <v>26</v>
      </c>
      <c r="E53" t="s">
        <v>8</v>
      </c>
      <c r="F53" t="s">
        <v>54</v>
      </c>
      <c r="G53" t="s">
        <v>47</v>
      </c>
      <c r="H53" t="s">
        <v>55</v>
      </c>
      <c r="I53">
        <v>5</v>
      </c>
      <c r="J53" s="3">
        <v>295000</v>
      </c>
      <c r="K53" s="3">
        <v>185000</v>
      </c>
      <c r="L53" s="3">
        <v>-1475000</v>
      </c>
      <c r="M53" s="3">
        <v>-925000</v>
      </c>
      <c r="N53" s="3">
        <v>-550000</v>
      </c>
      <c r="O53" s="4">
        <f t="shared" si="0"/>
        <v>0.3728813559322034</v>
      </c>
    </row>
    <row r="54" spans="1:15">
      <c r="A54" s="2">
        <v>46052</v>
      </c>
      <c r="B54" t="s">
        <v>121</v>
      </c>
      <c r="C54" t="s">
        <v>86</v>
      </c>
      <c r="D54" t="s">
        <v>30</v>
      </c>
      <c r="E54" t="s">
        <v>9</v>
      </c>
      <c r="F54" t="s">
        <v>51</v>
      </c>
      <c r="G54" t="s">
        <v>73</v>
      </c>
      <c r="H54" t="s">
        <v>95</v>
      </c>
      <c r="I54">
        <v>1</v>
      </c>
      <c r="J54" s="3">
        <v>205000</v>
      </c>
      <c r="K54" s="3">
        <v>125000</v>
      </c>
      <c r="L54" s="3">
        <v>0</v>
      </c>
      <c r="M54" s="3">
        <v>0</v>
      </c>
      <c r="N54" s="3">
        <v>0</v>
      </c>
      <c r="O54" s="4">
        <f t="shared" si="0"/>
        <v>0</v>
      </c>
    </row>
    <row r="55" spans="1:15">
      <c r="A55" s="2">
        <v>46052</v>
      </c>
      <c r="B55" t="s">
        <v>122</v>
      </c>
      <c r="C55" t="s">
        <v>50</v>
      </c>
      <c r="D55" t="s">
        <v>27</v>
      </c>
      <c r="E55" t="s">
        <v>8</v>
      </c>
      <c r="F55" t="s">
        <v>63</v>
      </c>
      <c r="G55" t="s">
        <v>70</v>
      </c>
      <c r="H55" t="s">
        <v>48</v>
      </c>
      <c r="I55">
        <v>2</v>
      </c>
      <c r="J55" s="3">
        <v>235000</v>
      </c>
      <c r="K55" s="3">
        <v>145000</v>
      </c>
      <c r="L55" s="3">
        <v>470000</v>
      </c>
      <c r="M55" s="3">
        <v>290000</v>
      </c>
      <c r="N55" s="3">
        <v>180000</v>
      </c>
      <c r="O55" s="4">
        <f t="shared" si="0"/>
        <v>0.38297872340425532</v>
      </c>
    </row>
    <row r="56" spans="1:15">
      <c r="A56" s="2">
        <v>46052</v>
      </c>
      <c r="B56" t="s">
        <v>123</v>
      </c>
      <c r="C56" t="s">
        <v>57</v>
      </c>
      <c r="D56" t="s">
        <v>58</v>
      </c>
      <c r="E56" t="s">
        <v>14</v>
      </c>
      <c r="F56" t="s">
        <v>51</v>
      </c>
      <c r="G56" t="s">
        <v>70</v>
      </c>
      <c r="H56" t="s">
        <v>48</v>
      </c>
      <c r="I56">
        <v>1</v>
      </c>
      <c r="J56" s="3">
        <v>159000</v>
      </c>
      <c r="K56" s="3">
        <v>88000</v>
      </c>
      <c r="L56" s="3">
        <v>159000</v>
      </c>
      <c r="M56" s="3">
        <v>88000</v>
      </c>
      <c r="N56" s="3">
        <v>71000</v>
      </c>
      <c r="O56" s="4">
        <f t="shared" si="0"/>
        <v>0.44654088050314467</v>
      </c>
    </row>
    <row r="57" spans="1:15">
      <c r="A57" s="2">
        <v>46052</v>
      </c>
      <c r="B57" t="s">
        <v>124</v>
      </c>
      <c r="C57" t="s">
        <v>77</v>
      </c>
      <c r="D57" t="s">
        <v>33</v>
      </c>
      <c r="E57" t="s">
        <v>14</v>
      </c>
      <c r="F57" t="s">
        <v>54</v>
      </c>
      <c r="G57" t="s">
        <v>59</v>
      </c>
      <c r="H57" t="s">
        <v>48</v>
      </c>
      <c r="I57">
        <v>8</v>
      </c>
      <c r="J57" s="3">
        <v>129000</v>
      </c>
      <c r="K57" s="3">
        <v>72000</v>
      </c>
      <c r="L57" s="3">
        <v>1032000</v>
      </c>
      <c r="M57" s="3">
        <v>576000</v>
      </c>
      <c r="N57" s="3">
        <v>456000</v>
      </c>
      <c r="O57" s="4">
        <f t="shared" si="0"/>
        <v>0.44186046511627908</v>
      </c>
    </row>
    <row r="58" spans="1:15">
      <c r="A58" s="2">
        <v>46052</v>
      </c>
      <c r="B58" t="s">
        <v>125</v>
      </c>
      <c r="C58" t="s">
        <v>50</v>
      </c>
      <c r="D58" t="s">
        <v>27</v>
      </c>
      <c r="E58" t="s">
        <v>8</v>
      </c>
      <c r="F58" t="s">
        <v>63</v>
      </c>
      <c r="G58" t="s">
        <v>59</v>
      </c>
      <c r="H58" t="s">
        <v>48</v>
      </c>
      <c r="I58">
        <v>2</v>
      </c>
      <c r="J58" s="3">
        <v>235000</v>
      </c>
      <c r="K58" s="3">
        <v>145000</v>
      </c>
      <c r="L58" s="3">
        <v>470000</v>
      </c>
      <c r="M58" s="3">
        <v>290000</v>
      </c>
      <c r="N58" s="3">
        <v>180000</v>
      </c>
      <c r="O58" s="4">
        <f t="shared" si="0"/>
        <v>0.38297872340425532</v>
      </c>
    </row>
    <row r="59" spans="1:15">
      <c r="A59" s="2">
        <v>46052</v>
      </c>
      <c r="B59" t="s">
        <v>126</v>
      </c>
      <c r="C59" t="s">
        <v>57</v>
      </c>
      <c r="D59" t="s">
        <v>58</v>
      </c>
      <c r="E59" t="s">
        <v>14</v>
      </c>
      <c r="F59" t="s">
        <v>46</v>
      </c>
      <c r="G59" t="s">
        <v>70</v>
      </c>
      <c r="H59" t="s">
        <v>48</v>
      </c>
      <c r="I59">
        <v>4</v>
      </c>
      <c r="J59" s="3">
        <v>159000</v>
      </c>
      <c r="K59" s="3">
        <v>88000</v>
      </c>
      <c r="L59" s="3">
        <v>636000</v>
      </c>
      <c r="M59" s="3">
        <v>352000</v>
      </c>
      <c r="N59" s="3">
        <v>284000</v>
      </c>
      <c r="O59" s="4">
        <f t="shared" si="0"/>
        <v>0.44654088050314467</v>
      </c>
    </row>
    <row r="60" spans="1:15">
      <c r="A60" s="2">
        <v>46052</v>
      </c>
      <c r="B60" t="s">
        <v>127</v>
      </c>
      <c r="C60" t="s">
        <v>94</v>
      </c>
      <c r="D60" t="s">
        <v>32</v>
      </c>
      <c r="E60" t="s">
        <v>13</v>
      </c>
      <c r="F60" t="s">
        <v>46</v>
      </c>
      <c r="G60" t="s">
        <v>52</v>
      </c>
      <c r="H60" t="s">
        <v>48</v>
      </c>
      <c r="I60">
        <v>1</v>
      </c>
      <c r="J60" s="3">
        <v>229000</v>
      </c>
      <c r="K60" s="3">
        <v>135000</v>
      </c>
      <c r="L60" s="3">
        <v>229000</v>
      </c>
      <c r="M60" s="3">
        <v>135000</v>
      </c>
      <c r="N60" s="3">
        <v>94000</v>
      </c>
      <c r="O60" s="4">
        <f t="shared" si="0"/>
        <v>0.41048034934497818</v>
      </c>
    </row>
    <row r="61" spans="1:15">
      <c r="A61" s="2">
        <v>46052</v>
      </c>
      <c r="B61" t="s">
        <v>128</v>
      </c>
      <c r="C61" t="s">
        <v>68</v>
      </c>
      <c r="D61" t="s">
        <v>26</v>
      </c>
      <c r="E61" t="s">
        <v>8</v>
      </c>
      <c r="F61" t="s">
        <v>46</v>
      </c>
      <c r="G61" t="s">
        <v>47</v>
      </c>
      <c r="H61" t="s">
        <v>48</v>
      </c>
      <c r="I61">
        <v>4</v>
      </c>
      <c r="J61" s="3">
        <v>295000</v>
      </c>
      <c r="K61" s="3">
        <v>185000</v>
      </c>
      <c r="L61" s="3">
        <v>1180000</v>
      </c>
      <c r="M61" s="3">
        <v>740000</v>
      </c>
      <c r="N61" s="3">
        <v>440000</v>
      </c>
      <c r="O61" s="4">
        <f t="shared" si="0"/>
        <v>0.3728813559322034</v>
      </c>
    </row>
    <row r="62" spans="1:15">
      <c r="A62" s="2">
        <v>46053</v>
      </c>
      <c r="B62" t="s">
        <v>129</v>
      </c>
      <c r="C62" t="s">
        <v>86</v>
      </c>
      <c r="D62" t="s">
        <v>30</v>
      </c>
      <c r="E62" t="s">
        <v>9</v>
      </c>
      <c r="F62" t="s">
        <v>54</v>
      </c>
      <c r="G62" t="s">
        <v>47</v>
      </c>
      <c r="H62" t="s">
        <v>48</v>
      </c>
      <c r="I62">
        <v>4</v>
      </c>
      <c r="J62" s="3">
        <v>205000</v>
      </c>
      <c r="K62" s="3">
        <v>125000</v>
      </c>
      <c r="L62" s="3">
        <v>820000</v>
      </c>
      <c r="M62" s="3">
        <v>500000</v>
      </c>
      <c r="N62" s="3">
        <v>320000</v>
      </c>
      <c r="O62" s="4">
        <f t="shared" si="0"/>
        <v>0.3902439024390244</v>
      </c>
    </row>
    <row r="63" spans="1:15">
      <c r="A63" s="2">
        <v>46053</v>
      </c>
      <c r="B63" t="s">
        <v>130</v>
      </c>
      <c r="C63" t="s">
        <v>86</v>
      </c>
      <c r="D63" t="s">
        <v>30</v>
      </c>
      <c r="E63" t="s">
        <v>9</v>
      </c>
      <c r="F63" t="s">
        <v>54</v>
      </c>
      <c r="G63" t="s">
        <v>59</v>
      </c>
      <c r="H63" t="s">
        <v>48</v>
      </c>
      <c r="I63">
        <v>2</v>
      </c>
      <c r="J63" s="3">
        <v>205000</v>
      </c>
      <c r="K63" s="3">
        <v>125000</v>
      </c>
      <c r="L63" s="3">
        <v>410000</v>
      </c>
      <c r="M63" s="3">
        <v>250000</v>
      </c>
      <c r="N63" s="3">
        <v>160000</v>
      </c>
      <c r="O63" s="4">
        <f t="shared" si="0"/>
        <v>0.3902439024390244</v>
      </c>
    </row>
    <row r="64" spans="1:15">
      <c r="A64" s="2">
        <v>46054</v>
      </c>
      <c r="B64" t="s">
        <v>131</v>
      </c>
      <c r="C64" t="s">
        <v>86</v>
      </c>
      <c r="D64" t="s">
        <v>30</v>
      </c>
      <c r="E64" t="s">
        <v>9</v>
      </c>
      <c r="F64" t="s">
        <v>51</v>
      </c>
      <c r="G64" t="s">
        <v>59</v>
      </c>
      <c r="H64" t="s">
        <v>48</v>
      </c>
      <c r="I64">
        <v>2</v>
      </c>
      <c r="J64" s="3">
        <v>205000</v>
      </c>
      <c r="K64" s="3">
        <v>125000</v>
      </c>
      <c r="L64" s="3">
        <v>410000</v>
      </c>
      <c r="M64" s="3">
        <v>250000</v>
      </c>
      <c r="N64" s="3">
        <v>160000</v>
      </c>
      <c r="O64" s="4">
        <f t="shared" si="0"/>
        <v>0.3902439024390244</v>
      </c>
    </row>
    <row r="65" spans="1:15">
      <c r="A65" s="2">
        <v>46054</v>
      </c>
      <c r="B65" t="s">
        <v>132</v>
      </c>
      <c r="C65" t="s">
        <v>77</v>
      </c>
      <c r="D65" t="s">
        <v>33</v>
      </c>
      <c r="E65" t="s">
        <v>14</v>
      </c>
      <c r="F65" t="s">
        <v>51</v>
      </c>
      <c r="G65" t="s">
        <v>47</v>
      </c>
      <c r="H65" t="s">
        <v>48</v>
      </c>
      <c r="I65">
        <v>3</v>
      </c>
      <c r="J65" s="3">
        <v>129000</v>
      </c>
      <c r="K65" s="3">
        <v>72000</v>
      </c>
      <c r="L65" s="3">
        <v>387000</v>
      </c>
      <c r="M65" s="3">
        <v>216000</v>
      </c>
      <c r="N65" s="3">
        <v>171000</v>
      </c>
      <c r="O65" s="4">
        <f t="shared" si="0"/>
        <v>0.44186046511627908</v>
      </c>
    </row>
    <row r="66" spans="1:15">
      <c r="A66" s="2">
        <v>46054</v>
      </c>
      <c r="B66" t="s">
        <v>133</v>
      </c>
      <c r="C66" t="s">
        <v>94</v>
      </c>
      <c r="D66" t="s">
        <v>32</v>
      </c>
      <c r="E66" t="s">
        <v>13</v>
      </c>
      <c r="F66" t="s">
        <v>46</v>
      </c>
      <c r="G66" t="s">
        <v>52</v>
      </c>
      <c r="H66" t="s">
        <v>48</v>
      </c>
      <c r="I66">
        <v>2</v>
      </c>
      <c r="J66" s="3">
        <v>229000</v>
      </c>
      <c r="K66" s="3">
        <v>135000</v>
      </c>
      <c r="L66" s="3">
        <v>458000</v>
      </c>
      <c r="M66" s="3">
        <v>270000</v>
      </c>
      <c r="N66" s="3">
        <v>188000</v>
      </c>
      <c r="O66" s="4">
        <f t="shared" ref="O66:O129" si="1">IFERROR(N66/L66,0)</f>
        <v>0.41048034934497818</v>
      </c>
    </row>
    <row r="67" spans="1:15">
      <c r="A67" s="2">
        <v>46054</v>
      </c>
      <c r="B67" t="s">
        <v>134</v>
      </c>
      <c r="C67" t="s">
        <v>80</v>
      </c>
      <c r="D67" t="s">
        <v>81</v>
      </c>
      <c r="E67" t="s">
        <v>15</v>
      </c>
      <c r="F67" t="s">
        <v>46</v>
      </c>
      <c r="G67" t="s">
        <v>61</v>
      </c>
      <c r="H67" t="s">
        <v>48</v>
      </c>
      <c r="I67">
        <v>3</v>
      </c>
      <c r="J67" s="3">
        <v>59000</v>
      </c>
      <c r="K67" s="3">
        <v>28000</v>
      </c>
      <c r="L67" s="3">
        <v>177000</v>
      </c>
      <c r="M67" s="3">
        <v>84000</v>
      </c>
      <c r="N67" s="3">
        <v>93000</v>
      </c>
      <c r="O67" s="4">
        <f t="shared" si="1"/>
        <v>0.52542372881355937</v>
      </c>
    </row>
    <row r="68" spans="1:15">
      <c r="A68" s="2">
        <v>46055</v>
      </c>
      <c r="B68" t="s">
        <v>135</v>
      </c>
      <c r="C68" t="s">
        <v>77</v>
      </c>
      <c r="D68" t="s">
        <v>33</v>
      </c>
      <c r="E68" t="s">
        <v>14</v>
      </c>
      <c r="F68" t="s">
        <v>51</v>
      </c>
      <c r="G68" t="s">
        <v>59</v>
      </c>
      <c r="H68" t="s">
        <v>48</v>
      </c>
      <c r="I68">
        <v>1</v>
      </c>
      <c r="J68" s="3">
        <v>129000</v>
      </c>
      <c r="K68" s="3">
        <v>72000</v>
      </c>
      <c r="L68" s="3">
        <v>129000</v>
      </c>
      <c r="M68" s="3">
        <v>72000</v>
      </c>
      <c r="N68" s="3">
        <v>57000</v>
      </c>
      <c r="O68" s="4">
        <f t="shared" si="1"/>
        <v>0.44186046511627908</v>
      </c>
    </row>
    <row r="69" spans="1:15">
      <c r="A69" s="2">
        <v>46055</v>
      </c>
      <c r="B69" t="s">
        <v>136</v>
      </c>
      <c r="C69" t="s">
        <v>80</v>
      </c>
      <c r="D69" t="s">
        <v>81</v>
      </c>
      <c r="E69" t="s">
        <v>15</v>
      </c>
      <c r="F69" t="s">
        <v>54</v>
      </c>
      <c r="G69" t="s">
        <v>47</v>
      </c>
      <c r="H69" t="s">
        <v>48</v>
      </c>
      <c r="I69">
        <v>1</v>
      </c>
      <c r="J69" s="3">
        <v>59000</v>
      </c>
      <c r="K69" s="3">
        <v>28000</v>
      </c>
      <c r="L69" s="3">
        <v>59000</v>
      </c>
      <c r="M69" s="3">
        <v>28000</v>
      </c>
      <c r="N69" s="3">
        <v>31000</v>
      </c>
      <c r="O69" s="4">
        <f t="shared" si="1"/>
        <v>0.52542372881355937</v>
      </c>
    </row>
    <row r="70" spans="1:15">
      <c r="A70" s="2">
        <v>46056</v>
      </c>
      <c r="B70" t="s">
        <v>137</v>
      </c>
      <c r="C70" t="s">
        <v>50</v>
      </c>
      <c r="D70" t="s">
        <v>27</v>
      </c>
      <c r="E70" t="s">
        <v>8</v>
      </c>
      <c r="F70" t="s">
        <v>46</v>
      </c>
      <c r="G70" t="s">
        <v>70</v>
      </c>
      <c r="H70" t="s">
        <v>48</v>
      </c>
      <c r="I70">
        <v>6</v>
      </c>
      <c r="J70" s="3">
        <v>235000</v>
      </c>
      <c r="K70" s="3">
        <v>145000</v>
      </c>
      <c r="L70" s="3">
        <v>1410000</v>
      </c>
      <c r="M70" s="3">
        <v>870000</v>
      </c>
      <c r="N70" s="3">
        <v>540000</v>
      </c>
      <c r="O70" s="4">
        <f t="shared" si="1"/>
        <v>0.38297872340425532</v>
      </c>
    </row>
    <row r="71" spans="1:15">
      <c r="A71" s="2">
        <v>46056</v>
      </c>
      <c r="B71" t="s">
        <v>138</v>
      </c>
      <c r="C71" t="s">
        <v>94</v>
      </c>
      <c r="D71" t="s">
        <v>32</v>
      </c>
      <c r="E71" t="s">
        <v>13</v>
      </c>
      <c r="F71" t="s">
        <v>51</v>
      </c>
      <c r="G71" t="s">
        <v>73</v>
      </c>
      <c r="H71" t="s">
        <v>48</v>
      </c>
      <c r="I71">
        <v>2</v>
      </c>
      <c r="J71" s="3">
        <v>229000</v>
      </c>
      <c r="K71" s="3">
        <v>135000</v>
      </c>
      <c r="L71" s="3">
        <v>458000</v>
      </c>
      <c r="M71" s="3">
        <v>270000</v>
      </c>
      <c r="N71" s="3">
        <v>188000</v>
      </c>
      <c r="O71" s="4">
        <f t="shared" si="1"/>
        <v>0.41048034934497818</v>
      </c>
    </row>
    <row r="72" spans="1:15">
      <c r="A72" s="2">
        <v>46058</v>
      </c>
      <c r="B72" t="s">
        <v>139</v>
      </c>
      <c r="C72" t="s">
        <v>72</v>
      </c>
      <c r="D72" t="s">
        <v>29</v>
      </c>
      <c r="E72" t="s">
        <v>9</v>
      </c>
      <c r="F72" t="s">
        <v>46</v>
      </c>
      <c r="G72" t="s">
        <v>47</v>
      </c>
      <c r="H72" t="s">
        <v>48</v>
      </c>
      <c r="I72">
        <v>4</v>
      </c>
      <c r="J72" s="3">
        <v>115000</v>
      </c>
      <c r="K72" s="3">
        <v>65000</v>
      </c>
      <c r="L72" s="3">
        <v>460000</v>
      </c>
      <c r="M72" s="3">
        <v>260000</v>
      </c>
      <c r="N72" s="3">
        <v>200000</v>
      </c>
      <c r="O72" s="4">
        <f t="shared" si="1"/>
        <v>0.43478260869565216</v>
      </c>
    </row>
    <row r="73" spans="1:15">
      <c r="A73" s="2">
        <v>46058</v>
      </c>
      <c r="B73" t="s">
        <v>140</v>
      </c>
      <c r="C73" t="s">
        <v>86</v>
      </c>
      <c r="D73" t="s">
        <v>30</v>
      </c>
      <c r="E73" t="s">
        <v>9</v>
      </c>
      <c r="F73" t="s">
        <v>51</v>
      </c>
      <c r="G73" t="s">
        <v>47</v>
      </c>
      <c r="H73" t="s">
        <v>48</v>
      </c>
      <c r="I73">
        <v>1</v>
      </c>
      <c r="J73" s="3">
        <v>205000</v>
      </c>
      <c r="K73" s="3">
        <v>125000</v>
      </c>
      <c r="L73" s="3">
        <v>205000</v>
      </c>
      <c r="M73" s="3">
        <v>125000</v>
      </c>
      <c r="N73" s="3">
        <v>80000</v>
      </c>
      <c r="O73" s="4">
        <f t="shared" si="1"/>
        <v>0.3902439024390244</v>
      </c>
    </row>
    <row r="74" spans="1:15">
      <c r="A74" s="2">
        <v>46058</v>
      </c>
      <c r="B74" t="s">
        <v>141</v>
      </c>
      <c r="C74" t="s">
        <v>77</v>
      </c>
      <c r="D74" t="s">
        <v>33</v>
      </c>
      <c r="E74" t="s">
        <v>14</v>
      </c>
      <c r="F74" t="s">
        <v>63</v>
      </c>
      <c r="G74" t="s">
        <v>73</v>
      </c>
      <c r="H74" t="s">
        <v>48</v>
      </c>
      <c r="I74">
        <v>2</v>
      </c>
      <c r="J74" s="3">
        <v>129000</v>
      </c>
      <c r="K74" s="3">
        <v>72000</v>
      </c>
      <c r="L74" s="3">
        <v>258000</v>
      </c>
      <c r="M74" s="3">
        <v>144000</v>
      </c>
      <c r="N74" s="3">
        <v>114000</v>
      </c>
      <c r="O74" s="4">
        <f t="shared" si="1"/>
        <v>0.44186046511627908</v>
      </c>
    </row>
    <row r="75" spans="1:15">
      <c r="A75" s="2">
        <v>46058</v>
      </c>
      <c r="B75" t="s">
        <v>142</v>
      </c>
      <c r="C75" t="s">
        <v>57</v>
      </c>
      <c r="D75" t="s">
        <v>58</v>
      </c>
      <c r="E75" t="s">
        <v>14</v>
      </c>
      <c r="F75" t="s">
        <v>51</v>
      </c>
      <c r="G75" t="s">
        <v>70</v>
      </c>
      <c r="H75" t="s">
        <v>48</v>
      </c>
      <c r="I75">
        <v>2</v>
      </c>
      <c r="J75" s="3">
        <v>159000</v>
      </c>
      <c r="K75" s="3">
        <v>88000</v>
      </c>
      <c r="L75" s="3">
        <v>318000</v>
      </c>
      <c r="M75" s="3">
        <v>176000</v>
      </c>
      <c r="N75" s="3">
        <v>142000</v>
      </c>
      <c r="O75" s="4">
        <f t="shared" si="1"/>
        <v>0.44654088050314467</v>
      </c>
    </row>
    <row r="76" spans="1:15">
      <c r="A76" s="2">
        <v>46058</v>
      </c>
      <c r="B76" t="s">
        <v>143</v>
      </c>
      <c r="C76" t="s">
        <v>45</v>
      </c>
      <c r="D76" t="s">
        <v>31</v>
      </c>
      <c r="E76" t="s">
        <v>13</v>
      </c>
      <c r="F76" t="s">
        <v>54</v>
      </c>
      <c r="G76" t="s">
        <v>47</v>
      </c>
      <c r="H76" t="s">
        <v>48</v>
      </c>
      <c r="I76">
        <v>5</v>
      </c>
      <c r="J76" s="3">
        <v>99000</v>
      </c>
      <c r="K76" s="3">
        <v>55000</v>
      </c>
      <c r="L76" s="3">
        <v>495000</v>
      </c>
      <c r="M76" s="3">
        <v>275000</v>
      </c>
      <c r="N76" s="3">
        <v>220000</v>
      </c>
      <c r="O76" s="4">
        <f t="shared" si="1"/>
        <v>0.44444444444444442</v>
      </c>
    </row>
    <row r="77" spans="1:15">
      <c r="A77" s="2">
        <v>46058</v>
      </c>
      <c r="B77" t="s">
        <v>144</v>
      </c>
      <c r="C77" t="s">
        <v>57</v>
      </c>
      <c r="D77" t="s">
        <v>58</v>
      </c>
      <c r="E77" t="s">
        <v>14</v>
      </c>
      <c r="F77" t="s">
        <v>46</v>
      </c>
      <c r="G77" t="s">
        <v>47</v>
      </c>
      <c r="H77" t="s">
        <v>48</v>
      </c>
      <c r="I77">
        <v>1</v>
      </c>
      <c r="J77" s="3">
        <v>159000</v>
      </c>
      <c r="K77" s="3">
        <v>88000</v>
      </c>
      <c r="L77" s="3">
        <v>159000</v>
      </c>
      <c r="M77" s="3">
        <v>88000</v>
      </c>
      <c r="N77" s="3">
        <v>71000</v>
      </c>
      <c r="O77" s="4">
        <f t="shared" si="1"/>
        <v>0.44654088050314467</v>
      </c>
    </row>
    <row r="78" spans="1:15">
      <c r="A78" s="2">
        <v>46059</v>
      </c>
      <c r="B78" t="s">
        <v>145</v>
      </c>
      <c r="C78" t="s">
        <v>68</v>
      </c>
      <c r="D78" t="s">
        <v>26</v>
      </c>
      <c r="E78" t="s">
        <v>8</v>
      </c>
      <c r="F78" t="s">
        <v>46</v>
      </c>
      <c r="G78" t="s">
        <v>59</v>
      </c>
      <c r="H78" t="s">
        <v>48</v>
      </c>
      <c r="I78">
        <v>1</v>
      </c>
      <c r="J78" s="3">
        <v>295000</v>
      </c>
      <c r="K78" s="3">
        <v>185000</v>
      </c>
      <c r="L78" s="3">
        <v>295000</v>
      </c>
      <c r="M78" s="3">
        <v>185000</v>
      </c>
      <c r="N78" s="3">
        <v>110000</v>
      </c>
      <c r="O78" s="4">
        <f t="shared" si="1"/>
        <v>0.3728813559322034</v>
      </c>
    </row>
    <row r="79" spans="1:15">
      <c r="A79" s="2">
        <v>46059</v>
      </c>
      <c r="B79" t="s">
        <v>146</v>
      </c>
      <c r="C79" t="s">
        <v>80</v>
      </c>
      <c r="D79" t="s">
        <v>81</v>
      </c>
      <c r="E79" t="s">
        <v>15</v>
      </c>
      <c r="F79" t="s">
        <v>54</v>
      </c>
      <c r="G79" t="s">
        <v>73</v>
      </c>
      <c r="H79" t="s">
        <v>48</v>
      </c>
      <c r="I79">
        <v>3</v>
      </c>
      <c r="J79" s="3">
        <v>59000</v>
      </c>
      <c r="K79" s="3">
        <v>28000</v>
      </c>
      <c r="L79" s="3">
        <v>177000</v>
      </c>
      <c r="M79" s="3">
        <v>84000</v>
      </c>
      <c r="N79" s="3">
        <v>93000</v>
      </c>
      <c r="O79" s="4">
        <f t="shared" si="1"/>
        <v>0.52542372881355937</v>
      </c>
    </row>
    <row r="80" spans="1:15">
      <c r="A80" s="2">
        <v>46060</v>
      </c>
      <c r="B80" t="s">
        <v>147</v>
      </c>
      <c r="C80" t="s">
        <v>68</v>
      </c>
      <c r="D80" t="s">
        <v>26</v>
      </c>
      <c r="E80" t="s">
        <v>8</v>
      </c>
      <c r="F80" t="s">
        <v>63</v>
      </c>
      <c r="G80" t="s">
        <v>59</v>
      </c>
      <c r="H80" t="s">
        <v>48</v>
      </c>
      <c r="I80">
        <v>6</v>
      </c>
      <c r="J80" s="3">
        <v>295000</v>
      </c>
      <c r="K80" s="3">
        <v>185000</v>
      </c>
      <c r="L80" s="3">
        <v>1770000</v>
      </c>
      <c r="M80" s="3">
        <v>1110000</v>
      </c>
      <c r="N80" s="3">
        <v>660000</v>
      </c>
      <c r="O80" s="4">
        <f t="shared" si="1"/>
        <v>0.3728813559322034</v>
      </c>
    </row>
    <row r="81" spans="1:15">
      <c r="A81" s="2">
        <v>46060</v>
      </c>
      <c r="B81" t="s">
        <v>148</v>
      </c>
      <c r="C81" t="s">
        <v>65</v>
      </c>
      <c r="D81" t="s">
        <v>28</v>
      </c>
      <c r="E81" t="s">
        <v>8</v>
      </c>
      <c r="F81" t="s">
        <v>63</v>
      </c>
      <c r="G81" t="s">
        <v>52</v>
      </c>
      <c r="H81" t="s">
        <v>48</v>
      </c>
      <c r="I81">
        <v>3</v>
      </c>
      <c r="J81" s="3">
        <v>340000</v>
      </c>
      <c r="K81" s="3">
        <v>210000</v>
      </c>
      <c r="L81" s="3">
        <v>1020000</v>
      </c>
      <c r="M81" s="3">
        <v>630000</v>
      </c>
      <c r="N81" s="3">
        <v>390000</v>
      </c>
      <c r="O81" s="4">
        <f t="shared" si="1"/>
        <v>0.38235294117647056</v>
      </c>
    </row>
    <row r="82" spans="1:15">
      <c r="A82" s="2">
        <v>46060</v>
      </c>
      <c r="B82" t="s">
        <v>149</v>
      </c>
      <c r="C82" t="s">
        <v>50</v>
      </c>
      <c r="D82" t="s">
        <v>27</v>
      </c>
      <c r="E82" t="s">
        <v>8</v>
      </c>
      <c r="F82" t="s">
        <v>51</v>
      </c>
      <c r="G82" t="s">
        <v>59</v>
      </c>
      <c r="H82" t="s">
        <v>48</v>
      </c>
      <c r="I82">
        <v>1</v>
      </c>
      <c r="J82" s="3">
        <v>235000</v>
      </c>
      <c r="K82" s="3">
        <v>145000</v>
      </c>
      <c r="L82" s="3">
        <v>235000</v>
      </c>
      <c r="M82" s="3">
        <v>145000</v>
      </c>
      <c r="N82" s="3">
        <v>90000</v>
      </c>
      <c r="O82" s="4">
        <f t="shared" si="1"/>
        <v>0.38297872340425532</v>
      </c>
    </row>
    <row r="83" spans="1:15">
      <c r="A83" s="2">
        <v>46060</v>
      </c>
      <c r="B83" t="s">
        <v>150</v>
      </c>
      <c r="C83" t="s">
        <v>86</v>
      </c>
      <c r="D83" t="s">
        <v>30</v>
      </c>
      <c r="E83" t="s">
        <v>9</v>
      </c>
      <c r="F83" t="s">
        <v>63</v>
      </c>
      <c r="G83" t="s">
        <v>61</v>
      </c>
      <c r="H83" t="s">
        <v>55</v>
      </c>
      <c r="I83">
        <v>1</v>
      </c>
      <c r="J83" s="3">
        <v>205000</v>
      </c>
      <c r="K83" s="3">
        <v>125000</v>
      </c>
      <c r="L83" s="3">
        <v>-205000</v>
      </c>
      <c r="M83" s="3">
        <v>-125000</v>
      </c>
      <c r="N83" s="3">
        <v>-80000</v>
      </c>
      <c r="O83" s="4">
        <f t="shared" si="1"/>
        <v>0.3902439024390244</v>
      </c>
    </row>
    <row r="84" spans="1:15">
      <c r="A84" s="2">
        <v>46061</v>
      </c>
      <c r="B84" t="s">
        <v>151</v>
      </c>
      <c r="C84" t="s">
        <v>80</v>
      </c>
      <c r="D84" t="s">
        <v>81</v>
      </c>
      <c r="E84" t="s">
        <v>15</v>
      </c>
      <c r="F84" t="s">
        <v>54</v>
      </c>
      <c r="G84" t="s">
        <v>73</v>
      </c>
      <c r="H84" t="s">
        <v>48</v>
      </c>
      <c r="I84">
        <v>8</v>
      </c>
      <c r="J84" s="3">
        <v>59000</v>
      </c>
      <c r="K84" s="3">
        <v>28000</v>
      </c>
      <c r="L84" s="3">
        <v>472000</v>
      </c>
      <c r="M84" s="3">
        <v>224000</v>
      </c>
      <c r="N84" s="3">
        <v>248000</v>
      </c>
      <c r="O84" s="4">
        <f t="shared" si="1"/>
        <v>0.52542372881355937</v>
      </c>
    </row>
    <row r="85" spans="1:15">
      <c r="A85" s="2">
        <v>46061</v>
      </c>
      <c r="B85" t="s">
        <v>152</v>
      </c>
      <c r="C85" t="s">
        <v>77</v>
      </c>
      <c r="D85" t="s">
        <v>33</v>
      </c>
      <c r="E85" t="s">
        <v>14</v>
      </c>
      <c r="F85" t="s">
        <v>51</v>
      </c>
      <c r="G85" t="s">
        <v>73</v>
      </c>
      <c r="H85" t="s">
        <v>48</v>
      </c>
      <c r="I85">
        <v>8</v>
      </c>
      <c r="J85" s="3">
        <v>129000</v>
      </c>
      <c r="K85" s="3">
        <v>72000</v>
      </c>
      <c r="L85" s="3">
        <v>1032000</v>
      </c>
      <c r="M85" s="3">
        <v>576000</v>
      </c>
      <c r="N85" s="3">
        <v>456000</v>
      </c>
      <c r="O85" s="4">
        <f t="shared" si="1"/>
        <v>0.44186046511627908</v>
      </c>
    </row>
    <row r="86" spans="1:15">
      <c r="A86" s="2">
        <v>46061</v>
      </c>
      <c r="B86" t="s">
        <v>153</v>
      </c>
      <c r="C86" t="s">
        <v>45</v>
      </c>
      <c r="D86" t="s">
        <v>31</v>
      </c>
      <c r="E86" t="s">
        <v>13</v>
      </c>
      <c r="F86" t="s">
        <v>51</v>
      </c>
      <c r="G86" t="s">
        <v>61</v>
      </c>
      <c r="H86" t="s">
        <v>48</v>
      </c>
      <c r="I86">
        <v>1</v>
      </c>
      <c r="J86" s="3">
        <v>99000</v>
      </c>
      <c r="K86" s="3">
        <v>55000</v>
      </c>
      <c r="L86" s="3">
        <v>99000</v>
      </c>
      <c r="M86" s="3">
        <v>55000</v>
      </c>
      <c r="N86" s="3">
        <v>44000</v>
      </c>
      <c r="O86" s="4">
        <f t="shared" si="1"/>
        <v>0.44444444444444442</v>
      </c>
    </row>
    <row r="87" spans="1:15">
      <c r="A87" s="2">
        <v>46062</v>
      </c>
      <c r="B87" t="s">
        <v>154</v>
      </c>
      <c r="C87" t="s">
        <v>72</v>
      </c>
      <c r="D87" t="s">
        <v>29</v>
      </c>
      <c r="E87" t="s">
        <v>9</v>
      </c>
      <c r="F87" t="s">
        <v>54</v>
      </c>
      <c r="G87" t="s">
        <v>59</v>
      </c>
      <c r="H87" t="s">
        <v>95</v>
      </c>
      <c r="I87">
        <v>5</v>
      </c>
      <c r="J87" s="3">
        <v>115000</v>
      </c>
      <c r="K87" s="3">
        <v>65000</v>
      </c>
      <c r="L87" s="3">
        <v>0</v>
      </c>
      <c r="M87" s="3">
        <v>0</v>
      </c>
      <c r="N87" s="3">
        <v>0</v>
      </c>
      <c r="O87" s="4">
        <f t="shared" si="1"/>
        <v>0</v>
      </c>
    </row>
    <row r="88" spans="1:15">
      <c r="A88" s="2">
        <v>46062</v>
      </c>
      <c r="B88" t="s">
        <v>155</v>
      </c>
      <c r="C88" t="s">
        <v>72</v>
      </c>
      <c r="D88" t="s">
        <v>29</v>
      </c>
      <c r="E88" t="s">
        <v>9</v>
      </c>
      <c r="F88" t="s">
        <v>54</v>
      </c>
      <c r="G88" t="s">
        <v>59</v>
      </c>
      <c r="H88" t="s">
        <v>48</v>
      </c>
      <c r="I88">
        <v>1</v>
      </c>
      <c r="J88" s="3">
        <v>115000</v>
      </c>
      <c r="K88" s="3">
        <v>65000</v>
      </c>
      <c r="L88" s="3">
        <v>115000</v>
      </c>
      <c r="M88" s="3">
        <v>65000</v>
      </c>
      <c r="N88" s="3">
        <v>50000</v>
      </c>
      <c r="O88" s="4">
        <f t="shared" si="1"/>
        <v>0.43478260869565216</v>
      </c>
    </row>
    <row r="89" spans="1:15">
      <c r="A89" s="2">
        <v>46062</v>
      </c>
      <c r="B89" t="s">
        <v>156</v>
      </c>
      <c r="C89" t="s">
        <v>94</v>
      </c>
      <c r="D89" t="s">
        <v>32</v>
      </c>
      <c r="E89" t="s">
        <v>13</v>
      </c>
      <c r="F89" t="s">
        <v>51</v>
      </c>
      <c r="G89" t="s">
        <v>47</v>
      </c>
      <c r="H89" t="s">
        <v>48</v>
      </c>
      <c r="I89">
        <v>1</v>
      </c>
      <c r="J89" s="3">
        <v>229000</v>
      </c>
      <c r="K89" s="3">
        <v>135000</v>
      </c>
      <c r="L89" s="3">
        <v>229000</v>
      </c>
      <c r="M89" s="3">
        <v>135000</v>
      </c>
      <c r="N89" s="3">
        <v>94000</v>
      </c>
      <c r="O89" s="4">
        <f t="shared" si="1"/>
        <v>0.41048034934497818</v>
      </c>
    </row>
    <row r="90" spans="1:15">
      <c r="A90" s="2">
        <v>46062</v>
      </c>
      <c r="B90" t="s">
        <v>157</v>
      </c>
      <c r="C90" t="s">
        <v>50</v>
      </c>
      <c r="D90" t="s">
        <v>27</v>
      </c>
      <c r="E90" t="s">
        <v>8</v>
      </c>
      <c r="F90" t="s">
        <v>51</v>
      </c>
      <c r="G90" t="s">
        <v>47</v>
      </c>
      <c r="H90" t="s">
        <v>95</v>
      </c>
      <c r="I90">
        <v>2</v>
      </c>
      <c r="J90" s="3">
        <v>235000</v>
      </c>
      <c r="K90" s="3">
        <v>145000</v>
      </c>
      <c r="L90" s="3">
        <v>0</v>
      </c>
      <c r="M90" s="3">
        <v>0</v>
      </c>
      <c r="N90" s="3">
        <v>0</v>
      </c>
      <c r="O90" s="4">
        <f t="shared" si="1"/>
        <v>0</v>
      </c>
    </row>
    <row r="91" spans="1:15">
      <c r="A91" s="2">
        <v>46062</v>
      </c>
      <c r="B91" t="s">
        <v>158</v>
      </c>
      <c r="C91" t="s">
        <v>94</v>
      </c>
      <c r="D91" t="s">
        <v>32</v>
      </c>
      <c r="E91" t="s">
        <v>13</v>
      </c>
      <c r="F91" t="s">
        <v>46</v>
      </c>
      <c r="G91" t="s">
        <v>61</v>
      </c>
      <c r="H91" t="s">
        <v>48</v>
      </c>
      <c r="I91">
        <v>3</v>
      </c>
      <c r="J91" s="3">
        <v>229000</v>
      </c>
      <c r="K91" s="3">
        <v>135000</v>
      </c>
      <c r="L91" s="3">
        <v>687000</v>
      </c>
      <c r="M91" s="3">
        <v>405000</v>
      </c>
      <c r="N91" s="3">
        <v>282000</v>
      </c>
      <c r="O91" s="4">
        <f t="shared" si="1"/>
        <v>0.41048034934497818</v>
      </c>
    </row>
    <row r="92" spans="1:15">
      <c r="A92" s="2">
        <v>46062</v>
      </c>
      <c r="B92" t="s">
        <v>159</v>
      </c>
      <c r="C92" t="s">
        <v>50</v>
      </c>
      <c r="D92" t="s">
        <v>27</v>
      </c>
      <c r="E92" t="s">
        <v>8</v>
      </c>
      <c r="F92" t="s">
        <v>46</v>
      </c>
      <c r="G92" t="s">
        <v>59</v>
      </c>
      <c r="H92" t="s">
        <v>48</v>
      </c>
      <c r="I92">
        <v>1</v>
      </c>
      <c r="J92" s="3">
        <v>235000</v>
      </c>
      <c r="K92" s="3">
        <v>145000</v>
      </c>
      <c r="L92" s="3">
        <v>235000</v>
      </c>
      <c r="M92" s="3">
        <v>145000</v>
      </c>
      <c r="N92" s="3">
        <v>90000</v>
      </c>
      <c r="O92" s="4">
        <f t="shared" si="1"/>
        <v>0.38297872340425532</v>
      </c>
    </row>
    <row r="93" spans="1:15">
      <c r="A93" s="2">
        <v>46062</v>
      </c>
      <c r="B93" t="s">
        <v>160</v>
      </c>
      <c r="C93" t="s">
        <v>77</v>
      </c>
      <c r="D93" t="s">
        <v>33</v>
      </c>
      <c r="E93" t="s">
        <v>14</v>
      </c>
      <c r="F93" t="s">
        <v>63</v>
      </c>
      <c r="G93" t="s">
        <v>47</v>
      </c>
      <c r="H93" t="s">
        <v>48</v>
      </c>
      <c r="I93">
        <v>8</v>
      </c>
      <c r="J93" s="3">
        <v>129000</v>
      </c>
      <c r="K93" s="3">
        <v>72000</v>
      </c>
      <c r="L93" s="3">
        <v>1032000</v>
      </c>
      <c r="M93" s="3">
        <v>576000</v>
      </c>
      <c r="N93" s="3">
        <v>456000</v>
      </c>
      <c r="O93" s="4">
        <f t="shared" si="1"/>
        <v>0.44186046511627908</v>
      </c>
    </row>
    <row r="94" spans="1:15">
      <c r="A94" s="2">
        <v>46062</v>
      </c>
      <c r="B94" t="s">
        <v>161</v>
      </c>
      <c r="C94" t="s">
        <v>77</v>
      </c>
      <c r="D94" t="s">
        <v>33</v>
      </c>
      <c r="E94" t="s">
        <v>14</v>
      </c>
      <c r="F94" t="s">
        <v>46</v>
      </c>
      <c r="G94" t="s">
        <v>52</v>
      </c>
      <c r="H94" t="s">
        <v>48</v>
      </c>
      <c r="I94">
        <v>4</v>
      </c>
      <c r="J94" s="3">
        <v>129000</v>
      </c>
      <c r="K94" s="3">
        <v>72000</v>
      </c>
      <c r="L94" s="3">
        <v>516000</v>
      </c>
      <c r="M94" s="3">
        <v>288000</v>
      </c>
      <c r="N94" s="3">
        <v>228000</v>
      </c>
      <c r="O94" s="4">
        <f t="shared" si="1"/>
        <v>0.44186046511627908</v>
      </c>
    </row>
    <row r="95" spans="1:15">
      <c r="A95" s="2">
        <v>46063</v>
      </c>
      <c r="B95" t="s">
        <v>162</v>
      </c>
      <c r="C95" t="s">
        <v>86</v>
      </c>
      <c r="D95" t="s">
        <v>30</v>
      </c>
      <c r="E95" t="s">
        <v>9</v>
      </c>
      <c r="F95" t="s">
        <v>63</v>
      </c>
      <c r="G95" t="s">
        <v>70</v>
      </c>
      <c r="H95" t="s">
        <v>48</v>
      </c>
      <c r="I95">
        <v>3</v>
      </c>
      <c r="J95" s="3">
        <v>205000</v>
      </c>
      <c r="K95" s="3">
        <v>125000</v>
      </c>
      <c r="L95" s="3">
        <v>615000</v>
      </c>
      <c r="M95" s="3">
        <v>375000</v>
      </c>
      <c r="N95" s="3">
        <v>240000</v>
      </c>
      <c r="O95" s="4">
        <f t="shared" si="1"/>
        <v>0.3902439024390244</v>
      </c>
    </row>
    <row r="96" spans="1:15">
      <c r="A96" s="2">
        <v>46063</v>
      </c>
      <c r="B96" t="s">
        <v>163</v>
      </c>
      <c r="C96" t="s">
        <v>94</v>
      </c>
      <c r="D96" t="s">
        <v>32</v>
      </c>
      <c r="E96" t="s">
        <v>13</v>
      </c>
      <c r="F96" t="s">
        <v>46</v>
      </c>
      <c r="G96" t="s">
        <v>59</v>
      </c>
      <c r="H96" t="s">
        <v>55</v>
      </c>
      <c r="I96">
        <v>3</v>
      </c>
      <c r="J96" s="3">
        <v>229000</v>
      </c>
      <c r="K96" s="3">
        <v>135000</v>
      </c>
      <c r="L96" s="3">
        <v>-687000</v>
      </c>
      <c r="M96" s="3">
        <v>-405000</v>
      </c>
      <c r="N96" s="3">
        <v>-282000</v>
      </c>
      <c r="O96" s="4">
        <f t="shared" si="1"/>
        <v>0.41048034934497818</v>
      </c>
    </row>
    <row r="97" spans="1:15">
      <c r="A97" s="2">
        <v>46065</v>
      </c>
      <c r="B97" t="s">
        <v>164</v>
      </c>
      <c r="C97" t="s">
        <v>77</v>
      </c>
      <c r="D97" t="s">
        <v>33</v>
      </c>
      <c r="E97" t="s">
        <v>14</v>
      </c>
      <c r="F97" t="s">
        <v>63</v>
      </c>
      <c r="G97" t="s">
        <v>59</v>
      </c>
      <c r="H97" t="s">
        <v>95</v>
      </c>
      <c r="I97">
        <v>6</v>
      </c>
      <c r="J97" s="3">
        <v>129000</v>
      </c>
      <c r="K97" s="3">
        <v>72000</v>
      </c>
      <c r="L97" s="3">
        <v>0</v>
      </c>
      <c r="M97" s="3">
        <v>0</v>
      </c>
      <c r="N97" s="3">
        <v>0</v>
      </c>
      <c r="O97" s="4">
        <f t="shared" si="1"/>
        <v>0</v>
      </c>
    </row>
    <row r="98" spans="1:15">
      <c r="A98" s="2">
        <v>46065</v>
      </c>
      <c r="B98" t="s">
        <v>165</v>
      </c>
      <c r="C98" t="s">
        <v>86</v>
      </c>
      <c r="D98" t="s">
        <v>30</v>
      </c>
      <c r="E98" t="s">
        <v>9</v>
      </c>
      <c r="F98" t="s">
        <v>63</v>
      </c>
      <c r="G98" t="s">
        <v>61</v>
      </c>
      <c r="H98" t="s">
        <v>48</v>
      </c>
      <c r="I98">
        <v>6</v>
      </c>
      <c r="J98" s="3">
        <v>205000</v>
      </c>
      <c r="K98" s="3">
        <v>125000</v>
      </c>
      <c r="L98" s="3">
        <v>1230000</v>
      </c>
      <c r="M98" s="3">
        <v>750000</v>
      </c>
      <c r="N98" s="3">
        <v>480000</v>
      </c>
      <c r="O98" s="4">
        <f t="shared" si="1"/>
        <v>0.3902439024390244</v>
      </c>
    </row>
    <row r="99" spans="1:15">
      <c r="A99" s="2">
        <v>46065</v>
      </c>
      <c r="B99" t="s">
        <v>166</v>
      </c>
      <c r="C99" t="s">
        <v>77</v>
      </c>
      <c r="D99" t="s">
        <v>33</v>
      </c>
      <c r="E99" t="s">
        <v>14</v>
      </c>
      <c r="F99" t="s">
        <v>54</v>
      </c>
      <c r="G99" t="s">
        <v>59</v>
      </c>
      <c r="H99" t="s">
        <v>48</v>
      </c>
      <c r="I99">
        <v>1</v>
      </c>
      <c r="J99" s="3">
        <v>129000</v>
      </c>
      <c r="K99" s="3">
        <v>72000</v>
      </c>
      <c r="L99" s="3">
        <v>129000</v>
      </c>
      <c r="M99" s="3">
        <v>72000</v>
      </c>
      <c r="N99" s="3">
        <v>57000</v>
      </c>
      <c r="O99" s="4">
        <f t="shared" si="1"/>
        <v>0.44186046511627908</v>
      </c>
    </row>
    <row r="100" spans="1:15">
      <c r="A100" s="2">
        <v>46066</v>
      </c>
      <c r="B100" t="s">
        <v>167</v>
      </c>
      <c r="C100" t="s">
        <v>57</v>
      </c>
      <c r="D100" t="s">
        <v>58</v>
      </c>
      <c r="E100" t="s">
        <v>14</v>
      </c>
      <c r="F100" t="s">
        <v>46</v>
      </c>
      <c r="G100" t="s">
        <v>61</v>
      </c>
      <c r="H100" t="s">
        <v>48</v>
      </c>
      <c r="I100">
        <v>4</v>
      </c>
      <c r="J100" s="3">
        <v>159000</v>
      </c>
      <c r="K100" s="3">
        <v>88000</v>
      </c>
      <c r="L100" s="3">
        <v>636000</v>
      </c>
      <c r="M100" s="3">
        <v>352000</v>
      </c>
      <c r="N100" s="3">
        <v>284000</v>
      </c>
      <c r="O100" s="4">
        <f t="shared" si="1"/>
        <v>0.44654088050314467</v>
      </c>
    </row>
    <row r="101" spans="1:15">
      <c r="A101" s="2">
        <v>46067</v>
      </c>
      <c r="B101" t="s">
        <v>168</v>
      </c>
      <c r="C101" t="s">
        <v>80</v>
      </c>
      <c r="D101" t="s">
        <v>81</v>
      </c>
      <c r="E101" t="s">
        <v>15</v>
      </c>
      <c r="F101" t="s">
        <v>63</v>
      </c>
      <c r="G101" t="s">
        <v>61</v>
      </c>
      <c r="H101" t="s">
        <v>48</v>
      </c>
      <c r="I101">
        <v>3</v>
      </c>
      <c r="J101" s="3">
        <v>59000</v>
      </c>
      <c r="K101" s="3">
        <v>28000</v>
      </c>
      <c r="L101" s="3">
        <v>177000</v>
      </c>
      <c r="M101" s="3">
        <v>84000</v>
      </c>
      <c r="N101" s="3">
        <v>93000</v>
      </c>
      <c r="O101" s="4">
        <f t="shared" si="1"/>
        <v>0.52542372881355937</v>
      </c>
    </row>
    <row r="102" spans="1:15">
      <c r="A102" s="2">
        <v>46067</v>
      </c>
      <c r="B102" t="s">
        <v>169</v>
      </c>
      <c r="C102" t="s">
        <v>68</v>
      </c>
      <c r="D102" t="s">
        <v>26</v>
      </c>
      <c r="E102" t="s">
        <v>8</v>
      </c>
      <c r="F102" t="s">
        <v>46</v>
      </c>
      <c r="G102" t="s">
        <v>47</v>
      </c>
      <c r="H102" t="s">
        <v>48</v>
      </c>
      <c r="I102">
        <v>1</v>
      </c>
      <c r="J102" s="3">
        <v>295000</v>
      </c>
      <c r="K102" s="3">
        <v>185000</v>
      </c>
      <c r="L102" s="3">
        <v>295000</v>
      </c>
      <c r="M102" s="3">
        <v>185000</v>
      </c>
      <c r="N102" s="3">
        <v>110000</v>
      </c>
      <c r="O102" s="4">
        <f t="shared" si="1"/>
        <v>0.3728813559322034</v>
      </c>
    </row>
    <row r="103" spans="1:15">
      <c r="A103" s="2">
        <v>46067</v>
      </c>
      <c r="B103" t="s">
        <v>170</v>
      </c>
      <c r="C103" t="s">
        <v>77</v>
      </c>
      <c r="D103" t="s">
        <v>33</v>
      </c>
      <c r="E103" t="s">
        <v>14</v>
      </c>
      <c r="F103" t="s">
        <v>51</v>
      </c>
      <c r="G103" t="s">
        <v>52</v>
      </c>
      <c r="H103" t="s">
        <v>48</v>
      </c>
      <c r="I103">
        <v>10</v>
      </c>
      <c r="J103" s="3">
        <v>129000</v>
      </c>
      <c r="K103" s="3">
        <v>72000</v>
      </c>
      <c r="L103" s="3">
        <v>1290000</v>
      </c>
      <c r="M103" s="3">
        <v>720000</v>
      </c>
      <c r="N103" s="3">
        <v>570000</v>
      </c>
      <c r="O103" s="4">
        <f t="shared" si="1"/>
        <v>0.44186046511627908</v>
      </c>
    </row>
    <row r="104" spans="1:15">
      <c r="A104" s="2">
        <v>46067</v>
      </c>
      <c r="B104" t="s">
        <v>171</v>
      </c>
      <c r="C104" t="s">
        <v>45</v>
      </c>
      <c r="D104" t="s">
        <v>31</v>
      </c>
      <c r="E104" t="s">
        <v>13</v>
      </c>
      <c r="F104" t="s">
        <v>54</v>
      </c>
      <c r="G104" t="s">
        <v>70</v>
      </c>
      <c r="H104" t="s">
        <v>48</v>
      </c>
      <c r="I104">
        <v>2</v>
      </c>
      <c r="J104" s="3">
        <v>99000</v>
      </c>
      <c r="K104" s="3">
        <v>55000</v>
      </c>
      <c r="L104" s="3">
        <v>198000</v>
      </c>
      <c r="M104" s="3">
        <v>110000</v>
      </c>
      <c r="N104" s="3">
        <v>88000</v>
      </c>
      <c r="O104" s="4">
        <f t="shared" si="1"/>
        <v>0.44444444444444442</v>
      </c>
    </row>
    <row r="105" spans="1:15">
      <c r="A105" s="2">
        <v>46069</v>
      </c>
      <c r="B105" t="s">
        <v>172</v>
      </c>
      <c r="C105" t="s">
        <v>65</v>
      </c>
      <c r="D105" t="s">
        <v>28</v>
      </c>
      <c r="E105" t="s">
        <v>8</v>
      </c>
      <c r="F105" t="s">
        <v>46</v>
      </c>
      <c r="G105" t="s">
        <v>47</v>
      </c>
      <c r="H105" t="s">
        <v>48</v>
      </c>
      <c r="I105">
        <v>1</v>
      </c>
      <c r="J105" s="3">
        <v>340000</v>
      </c>
      <c r="K105" s="3">
        <v>210000</v>
      </c>
      <c r="L105" s="3">
        <v>340000</v>
      </c>
      <c r="M105" s="3">
        <v>210000</v>
      </c>
      <c r="N105" s="3">
        <v>130000</v>
      </c>
      <c r="O105" s="4">
        <f t="shared" si="1"/>
        <v>0.38235294117647056</v>
      </c>
    </row>
    <row r="106" spans="1:15">
      <c r="A106" s="2">
        <v>46069</v>
      </c>
      <c r="B106" t="s">
        <v>173</v>
      </c>
      <c r="C106" t="s">
        <v>57</v>
      </c>
      <c r="D106" t="s">
        <v>58</v>
      </c>
      <c r="E106" t="s">
        <v>14</v>
      </c>
      <c r="F106" t="s">
        <v>51</v>
      </c>
      <c r="G106" t="s">
        <v>52</v>
      </c>
      <c r="H106" t="s">
        <v>48</v>
      </c>
      <c r="I106">
        <v>1</v>
      </c>
      <c r="J106" s="3">
        <v>159000</v>
      </c>
      <c r="K106" s="3">
        <v>88000</v>
      </c>
      <c r="L106" s="3">
        <v>159000</v>
      </c>
      <c r="M106" s="3">
        <v>88000</v>
      </c>
      <c r="N106" s="3">
        <v>71000</v>
      </c>
      <c r="O106" s="4">
        <f t="shared" si="1"/>
        <v>0.44654088050314467</v>
      </c>
    </row>
    <row r="107" spans="1:15">
      <c r="A107" s="2">
        <v>46070</v>
      </c>
      <c r="B107" t="s">
        <v>174</v>
      </c>
      <c r="C107" t="s">
        <v>86</v>
      </c>
      <c r="D107" t="s">
        <v>30</v>
      </c>
      <c r="E107" t="s">
        <v>9</v>
      </c>
      <c r="F107" t="s">
        <v>63</v>
      </c>
      <c r="G107" t="s">
        <v>61</v>
      </c>
      <c r="H107" t="s">
        <v>48</v>
      </c>
      <c r="I107">
        <v>5</v>
      </c>
      <c r="J107" s="3">
        <v>205000</v>
      </c>
      <c r="K107" s="3">
        <v>125000</v>
      </c>
      <c r="L107" s="3">
        <v>1025000</v>
      </c>
      <c r="M107" s="3">
        <v>625000</v>
      </c>
      <c r="N107" s="3">
        <v>400000</v>
      </c>
      <c r="O107" s="4">
        <f t="shared" si="1"/>
        <v>0.3902439024390244</v>
      </c>
    </row>
    <row r="108" spans="1:15">
      <c r="A108" s="2">
        <v>46071</v>
      </c>
      <c r="B108" t="s">
        <v>175</v>
      </c>
      <c r="C108" t="s">
        <v>57</v>
      </c>
      <c r="D108" t="s">
        <v>58</v>
      </c>
      <c r="E108" t="s">
        <v>14</v>
      </c>
      <c r="F108" t="s">
        <v>46</v>
      </c>
      <c r="G108" t="s">
        <v>73</v>
      </c>
      <c r="H108" t="s">
        <v>48</v>
      </c>
      <c r="I108">
        <v>2</v>
      </c>
      <c r="J108" s="3">
        <v>159000</v>
      </c>
      <c r="K108" s="3">
        <v>88000</v>
      </c>
      <c r="L108" s="3">
        <v>318000</v>
      </c>
      <c r="M108" s="3">
        <v>176000</v>
      </c>
      <c r="N108" s="3">
        <v>142000</v>
      </c>
      <c r="O108" s="4">
        <f t="shared" si="1"/>
        <v>0.44654088050314467</v>
      </c>
    </row>
    <row r="109" spans="1:15">
      <c r="A109" s="2">
        <v>46072</v>
      </c>
      <c r="B109" t="s">
        <v>176</v>
      </c>
      <c r="C109" t="s">
        <v>86</v>
      </c>
      <c r="D109" t="s">
        <v>30</v>
      </c>
      <c r="E109" t="s">
        <v>9</v>
      </c>
      <c r="F109" t="s">
        <v>63</v>
      </c>
      <c r="G109" t="s">
        <v>52</v>
      </c>
      <c r="H109" t="s">
        <v>48</v>
      </c>
      <c r="I109">
        <v>1</v>
      </c>
      <c r="J109" s="3">
        <v>205000</v>
      </c>
      <c r="K109" s="3">
        <v>125000</v>
      </c>
      <c r="L109" s="3">
        <v>205000</v>
      </c>
      <c r="M109" s="3">
        <v>125000</v>
      </c>
      <c r="N109" s="3">
        <v>80000</v>
      </c>
      <c r="O109" s="4">
        <f t="shared" si="1"/>
        <v>0.3902439024390244</v>
      </c>
    </row>
    <row r="110" spans="1:15">
      <c r="A110" s="2">
        <v>46073</v>
      </c>
      <c r="B110" t="s">
        <v>177</v>
      </c>
      <c r="C110" t="s">
        <v>50</v>
      </c>
      <c r="D110" t="s">
        <v>27</v>
      </c>
      <c r="E110" t="s">
        <v>8</v>
      </c>
      <c r="F110" t="s">
        <v>54</v>
      </c>
      <c r="G110" t="s">
        <v>73</v>
      </c>
      <c r="H110" t="s">
        <v>48</v>
      </c>
      <c r="I110">
        <v>3</v>
      </c>
      <c r="J110" s="3">
        <v>235000</v>
      </c>
      <c r="K110" s="3">
        <v>145000</v>
      </c>
      <c r="L110" s="3">
        <v>705000</v>
      </c>
      <c r="M110" s="3">
        <v>435000</v>
      </c>
      <c r="N110" s="3">
        <v>270000</v>
      </c>
      <c r="O110" s="4">
        <f t="shared" si="1"/>
        <v>0.38297872340425532</v>
      </c>
    </row>
    <row r="111" spans="1:15">
      <c r="A111" s="2">
        <v>46073</v>
      </c>
      <c r="B111" t="s">
        <v>178</v>
      </c>
      <c r="C111" t="s">
        <v>80</v>
      </c>
      <c r="D111" t="s">
        <v>81</v>
      </c>
      <c r="E111" t="s">
        <v>15</v>
      </c>
      <c r="F111" t="s">
        <v>63</v>
      </c>
      <c r="G111" t="s">
        <v>73</v>
      </c>
      <c r="H111" t="s">
        <v>48</v>
      </c>
      <c r="I111">
        <v>2</v>
      </c>
      <c r="J111" s="3">
        <v>59000</v>
      </c>
      <c r="K111" s="3">
        <v>28000</v>
      </c>
      <c r="L111" s="3">
        <v>118000</v>
      </c>
      <c r="M111" s="3">
        <v>56000</v>
      </c>
      <c r="N111" s="3">
        <v>62000</v>
      </c>
      <c r="O111" s="4">
        <f t="shared" si="1"/>
        <v>0.52542372881355937</v>
      </c>
    </row>
    <row r="112" spans="1:15">
      <c r="A112" s="2">
        <v>46074</v>
      </c>
      <c r="B112" t="s">
        <v>179</v>
      </c>
      <c r="C112" t="s">
        <v>65</v>
      </c>
      <c r="D112" t="s">
        <v>28</v>
      </c>
      <c r="E112" t="s">
        <v>8</v>
      </c>
      <c r="F112" t="s">
        <v>51</v>
      </c>
      <c r="G112" t="s">
        <v>47</v>
      </c>
      <c r="H112" t="s">
        <v>48</v>
      </c>
      <c r="I112">
        <v>4</v>
      </c>
      <c r="J112" s="3">
        <v>340000</v>
      </c>
      <c r="K112" s="3">
        <v>210000</v>
      </c>
      <c r="L112" s="3">
        <v>1360000</v>
      </c>
      <c r="M112" s="3">
        <v>840000</v>
      </c>
      <c r="N112" s="3">
        <v>520000</v>
      </c>
      <c r="O112" s="4">
        <f t="shared" si="1"/>
        <v>0.38235294117647056</v>
      </c>
    </row>
    <row r="113" spans="1:15">
      <c r="A113" s="2">
        <v>46074</v>
      </c>
      <c r="B113" t="s">
        <v>180</v>
      </c>
      <c r="C113" t="s">
        <v>86</v>
      </c>
      <c r="D113" t="s">
        <v>30</v>
      </c>
      <c r="E113" t="s">
        <v>9</v>
      </c>
      <c r="F113" t="s">
        <v>63</v>
      </c>
      <c r="G113" t="s">
        <v>52</v>
      </c>
      <c r="H113" t="s">
        <v>48</v>
      </c>
      <c r="I113">
        <v>2</v>
      </c>
      <c r="J113" s="3">
        <v>205000</v>
      </c>
      <c r="K113" s="3">
        <v>125000</v>
      </c>
      <c r="L113" s="3">
        <v>410000</v>
      </c>
      <c r="M113" s="3">
        <v>250000</v>
      </c>
      <c r="N113" s="3">
        <v>160000</v>
      </c>
      <c r="O113" s="4">
        <f t="shared" si="1"/>
        <v>0.3902439024390244</v>
      </c>
    </row>
    <row r="114" spans="1:15">
      <c r="A114" s="2">
        <v>46075</v>
      </c>
      <c r="B114" t="s">
        <v>181</v>
      </c>
      <c r="C114" t="s">
        <v>45</v>
      </c>
      <c r="D114" t="s">
        <v>31</v>
      </c>
      <c r="E114" t="s">
        <v>13</v>
      </c>
      <c r="F114" t="s">
        <v>51</v>
      </c>
      <c r="G114" t="s">
        <v>59</v>
      </c>
      <c r="H114" t="s">
        <v>48</v>
      </c>
      <c r="I114">
        <v>1</v>
      </c>
      <c r="J114" s="3">
        <v>99000</v>
      </c>
      <c r="K114" s="3">
        <v>55000</v>
      </c>
      <c r="L114" s="3">
        <v>99000</v>
      </c>
      <c r="M114" s="3">
        <v>55000</v>
      </c>
      <c r="N114" s="3">
        <v>44000</v>
      </c>
      <c r="O114" s="4">
        <f t="shared" si="1"/>
        <v>0.44444444444444442</v>
      </c>
    </row>
    <row r="115" spans="1:15">
      <c r="A115" s="2">
        <v>46075</v>
      </c>
      <c r="B115" t="s">
        <v>182</v>
      </c>
      <c r="C115" t="s">
        <v>86</v>
      </c>
      <c r="D115" t="s">
        <v>30</v>
      </c>
      <c r="E115" t="s">
        <v>9</v>
      </c>
      <c r="F115" t="s">
        <v>46</v>
      </c>
      <c r="G115" t="s">
        <v>52</v>
      </c>
      <c r="H115" t="s">
        <v>55</v>
      </c>
      <c r="I115">
        <v>3</v>
      </c>
      <c r="J115" s="3">
        <v>205000</v>
      </c>
      <c r="K115" s="3">
        <v>125000</v>
      </c>
      <c r="L115" s="3">
        <v>-615000</v>
      </c>
      <c r="M115" s="3">
        <v>-375000</v>
      </c>
      <c r="N115" s="3">
        <v>-240000</v>
      </c>
      <c r="O115" s="4">
        <f t="shared" si="1"/>
        <v>0.3902439024390244</v>
      </c>
    </row>
    <row r="116" spans="1:15">
      <c r="A116" s="2">
        <v>46075</v>
      </c>
      <c r="B116" t="s">
        <v>183</v>
      </c>
      <c r="C116" t="s">
        <v>80</v>
      </c>
      <c r="D116" t="s">
        <v>81</v>
      </c>
      <c r="E116" t="s">
        <v>15</v>
      </c>
      <c r="F116" t="s">
        <v>46</v>
      </c>
      <c r="G116" t="s">
        <v>73</v>
      </c>
      <c r="H116" t="s">
        <v>55</v>
      </c>
      <c r="I116">
        <v>2</v>
      </c>
      <c r="J116" s="3">
        <v>59000</v>
      </c>
      <c r="K116" s="3">
        <v>28000</v>
      </c>
      <c r="L116" s="3">
        <v>-118000</v>
      </c>
      <c r="M116" s="3">
        <v>-56000</v>
      </c>
      <c r="N116" s="3">
        <v>-62000</v>
      </c>
      <c r="O116" s="4">
        <f t="shared" si="1"/>
        <v>0.52542372881355937</v>
      </c>
    </row>
    <row r="117" spans="1:15">
      <c r="A117" s="2">
        <v>46076</v>
      </c>
      <c r="B117" t="s">
        <v>184</v>
      </c>
      <c r="C117" t="s">
        <v>72</v>
      </c>
      <c r="D117" t="s">
        <v>29</v>
      </c>
      <c r="E117" t="s">
        <v>9</v>
      </c>
      <c r="F117" t="s">
        <v>46</v>
      </c>
      <c r="G117" t="s">
        <v>47</v>
      </c>
      <c r="H117" t="s">
        <v>48</v>
      </c>
      <c r="I117">
        <v>3</v>
      </c>
      <c r="J117" s="3">
        <v>115000</v>
      </c>
      <c r="K117" s="3">
        <v>65000</v>
      </c>
      <c r="L117" s="3">
        <v>345000</v>
      </c>
      <c r="M117" s="3">
        <v>195000</v>
      </c>
      <c r="N117" s="3">
        <v>150000</v>
      </c>
      <c r="O117" s="4">
        <f t="shared" si="1"/>
        <v>0.43478260869565216</v>
      </c>
    </row>
    <row r="118" spans="1:15">
      <c r="A118" s="2">
        <v>46076</v>
      </c>
      <c r="B118" t="s">
        <v>185</v>
      </c>
      <c r="C118" t="s">
        <v>80</v>
      </c>
      <c r="D118" t="s">
        <v>81</v>
      </c>
      <c r="E118" t="s">
        <v>15</v>
      </c>
      <c r="F118" t="s">
        <v>46</v>
      </c>
      <c r="G118" t="s">
        <v>52</v>
      </c>
      <c r="H118" t="s">
        <v>48</v>
      </c>
      <c r="I118">
        <v>2</v>
      </c>
      <c r="J118" s="3">
        <v>59000</v>
      </c>
      <c r="K118" s="3">
        <v>28000</v>
      </c>
      <c r="L118" s="3">
        <v>118000</v>
      </c>
      <c r="M118" s="3">
        <v>56000</v>
      </c>
      <c r="N118" s="3">
        <v>62000</v>
      </c>
      <c r="O118" s="4">
        <f t="shared" si="1"/>
        <v>0.52542372881355937</v>
      </c>
    </row>
    <row r="119" spans="1:15">
      <c r="A119" s="2">
        <v>46076</v>
      </c>
      <c r="B119" t="s">
        <v>186</v>
      </c>
      <c r="C119" t="s">
        <v>77</v>
      </c>
      <c r="D119" t="s">
        <v>33</v>
      </c>
      <c r="E119" t="s">
        <v>14</v>
      </c>
      <c r="F119" t="s">
        <v>51</v>
      </c>
      <c r="G119" t="s">
        <v>61</v>
      </c>
      <c r="H119" t="s">
        <v>48</v>
      </c>
      <c r="I119">
        <v>2</v>
      </c>
      <c r="J119" s="3">
        <v>129000</v>
      </c>
      <c r="K119" s="3">
        <v>72000</v>
      </c>
      <c r="L119" s="3">
        <v>258000</v>
      </c>
      <c r="M119" s="3">
        <v>144000</v>
      </c>
      <c r="N119" s="3">
        <v>114000</v>
      </c>
      <c r="O119" s="4">
        <f t="shared" si="1"/>
        <v>0.44186046511627908</v>
      </c>
    </row>
    <row r="120" spans="1:15">
      <c r="A120" s="2">
        <v>46077</v>
      </c>
      <c r="B120" t="s">
        <v>187</v>
      </c>
      <c r="C120" t="s">
        <v>45</v>
      </c>
      <c r="D120" t="s">
        <v>31</v>
      </c>
      <c r="E120" t="s">
        <v>13</v>
      </c>
      <c r="F120" t="s">
        <v>51</v>
      </c>
      <c r="G120" t="s">
        <v>47</v>
      </c>
      <c r="H120" t="s">
        <v>48</v>
      </c>
      <c r="I120">
        <v>4</v>
      </c>
      <c r="J120" s="3">
        <v>99000</v>
      </c>
      <c r="K120" s="3">
        <v>55000</v>
      </c>
      <c r="L120" s="3">
        <v>396000</v>
      </c>
      <c r="M120" s="3">
        <v>220000</v>
      </c>
      <c r="N120" s="3">
        <v>176000</v>
      </c>
      <c r="O120" s="4">
        <f t="shared" si="1"/>
        <v>0.44444444444444442</v>
      </c>
    </row>
    <row r="121" spans="1:15">
      <c r="A121" s="2">
        <v>46077</v>
      </c>
      <c r="B121" t="s">
        <v>188</v>
      </c>
      <c r="C121" t="s">
        <v>86</v>
      </c>
      <c r="D121" t="s">
        <v>30</v>
      </c>
      <c r="E121" t="s">
        <v>9</v>
      </c>
      <c r="F121" t="s">
        <v>54</v>
      </c>
      <c r="G121" t="s">
        <v>47</v>
      </c>
      <c r="H121" t="s">
        <v>48</v>
      </c>
      <c r="I121">
        <v>3</v>
      </c>
      <c r="J121" s="3">
        <v>205000</v>
      </c>
      <c r="K121" s="3">
        <v>125000</v>
      </c>
      <c r="L121" s="3">
        <v>615000</v>
      </c>
      <c r="M121" s="3">
        <v>375000</v>
      </c>
      <c r="N121" s="3">
        <v>240000</v>
      </c>
      <c r="O121" s="4">
        <f t="shared" si="1"/>
        <v>0.3902439024390244</v>
      </c>
    </row>
    <row r="122" spans="1:15">
      <c r="A122" s="2">
        <v>46077</v>
      </c>
      <c r="B122" t="s">
        <v>189</v>
      </c>
      <c r="C122" t="s">
        <v>80</v>
      </c>
      <c r="D122" t="s">
        <v>81</v>
      </c>
      <c r="E122" t="s">
        <v>15</v>
      </c>
      <c r="F122" t="s">
        <v>51</v>
      </c>
      <c r="G122" t="s">
        <v>70</v>
      </c>
      <c r="H122" t="s">
        <v>48</v>
      </c>
      <c r="I122">
        <v>8</v>
      </c>
      <c r="J122" s="3">
        <v>59000</v>
      </c>
      <c r="K122" s="3">
        <v>28000</v>
      </c>
      <c r="L122" s="3">
        <v>472000</v>
      </c>
      <c r="M122" s="3">
        <v>224000</v>
      </c>
      <c r="N122" s="3">
        <v>248000</v>
      </c>
      <c r="O122" s="4">
        <f t="shared" si="1"/>
        <v>0.52542372881355937</v>
      </c>
    </row>
    <row r="123" spans="1:15">
      <c r="A123" s="2">
        <v>46078</v>
      </c>
      <c r="B123" t="s">
        <v>190</v>
      </c>
      <c r="C123" t="s">
        <v>72</v>
      </c>
      <c r="D123" t="s">
        <v>29</v>
      </c>
      <c r="E123" t="s">
        <v>9</v>
      </c>
      <c r="F123" t="s">
        <v>54</v>
      </c>
      <c r="G123" t="s">
        <v>52</v>
      </c>
      <c r="H123" t="s">
        <v>48</v>
      </c>
      <c r="I123">
        <v>2</v>
      </c>
      <c r="J123" s="3">
        <v>115000</v>
      </c>
      <c r="K123" s="3">
        <v>65000</v>
      </c>
      <c r="L123" s="3">
        <v>230000</v>
      </c>
      <c r="M123" s="3">
        <v>130000</v>
      </c>
      <c r="N123" s="3">
        <v>100000</v>
      </c>
      <c r="O123" s="4">
        <f t="shared" si="1"/>
        <v>0.43478260869565216</v>
      </c>
    </row>
    <row r="124" spans="1:15">
      <c r="A124" s="2">
        <v>46078</v>
      </c>
      <c r="B124" t="s">
        <v>191</v>
      </c>
      <c r="C124" t="s">
        <v>68</v>
      </c>
      <c r="D124" t="s">
        <v>26</v>
      </c>
      <c r="E124" t="s">
        <v>8</v>
      </c>
      <c r="F124" t="s">
        <v>51</v>
      </c>
      <c r="G124" t="s">
        <v>73</v>
      </c>
      <c r="H124" t="s">
        <v>48</v>
      </c>
      <c r="I124">
        <v>3</v>
      </c>
      <c r="J124" s="3">
        <v>295000</v>
      </c>
      <c r="K124" s="3">
        <v>185000</v>
      </c>
      <c r="L124" s="3">
        <v>885000</v>
      </c>
      <c r="M124" s="3">
        <v>555000</v>
      </c>
      <c r="N124" s="3">
        <v>330000</v>
      </c>
      <c r="O124" s="4">
        <f t="shared" si="1"/>
        <v>0.3728813559322034</v>
      </c>
    </row>
    <row r="125" spans="1:15">
      <c r="A125" s="2">
        <v>46078</v>
      </c>
      <c r="B125" t="s">
        <v>192</v>
      </c>
      <c r="C125" t="s">
        <v>77</v>
      </c>
      <c r="D125" t="s">
        <v>33</v>
      </c>
      <c r="E125" t="s">
        <v>14</v>
      </c>
      <c r="F125" t="s">
        <v>51</v>
      </c>
      <c r="G125" t="s">
        <v>73</v>
      </c>
      <c r="H125" t="s">
        <v>48</v>
      </c>
      <c r="I125">
        <v>1</v>
      </c>
      <c r="J125" s="3">
        <v>129000</v>
      </c>
      <c r="K125" s="3">
        <v>72000</v>
      </c>
      <c r="L125" s="3">
        <v>129000</v>
      </c>
      <c r="M125" s="3">
        <v>72000</v>
      </c>
      <c r="N125" s="3">
        <v>57000</v>
      </c>
      <c r="O125" s="4">
        <f t="shared" si="1"/>
        <v>0.44186046511627908</v>
      </c>
    </row>
    <row r="126" spans="1:15">
      <c r="A126" s="2">
        <v>46078</v>
      </c>
      <c r="B126" t="s">
        <v>193</v>
      </c>
      <c r="C126" t="s">
        <v>72</v>
      </c>
      <c r="D126" t="s">
        <v>29</v>
      </c>
      <c r="E126" t="s">
        <v>9</v>
      </c>
      <c r="F126" t="s">
        <v>63</v>
      </c>
      <c r="G126" t="s">
        <v>61</v>
      </c>
      <c r="H126" t="s">
        <v>48</v>
      </c>
      <c r="I126">
        <v>2</v>
      </c>
      <c r="J126" s="3">
        <v>115000</v>
      </c>
      <c r="K126" s="3">
        <v>65000</v>
      </c>
      <c r="L126" s="3">
        <v>230000</v>
      </c>
      <c r="M126" s="3">
        <v>130000</v>
      </c>
      <c r="N126" s="3">
        <v>100000</v>
      </c>
      <c r="O126" s="4">
        <f t="shared" si="1"/>
        <v>0.43478260869565216</v>
      </c>
    </row>
    <row r="127" spans="1:15">
      <c r="A127" s="2">
        <v>46078</v>
      </c>
      <c r="B127" t="s">
        <v>194</v>
      </c>
      <c r="C127" t="s">
        <v>80</v>
      </c>
      <c r="D127" t="s">
        <v>81</v>
      </c>
      <c r="E127" t="s">
        <v>15</v>
      </c>
      <c r="F127" t="s">
        <v>46</v>
      </c>
      <c r="G127" t="s">
        <v>47</v>
      </c>
      <c r="H127" t="s">
        <v>48</v>
      </c>
      <c r="I127">
        <v>2</v>
      </c>
      <c r="J127" s="3">
        <v>59000</v>
      </c>
      <c r="K127" s="3">
        <v>28000</v>
      </c>
      <c r="L127" s="3">
        <v>118000</v>
      </c>
      <c r="M127" s="3">
        <v>56000</v>
      </c>
      <c r="N127" s="3">
        <v>62000</v>
      </c>
      <c r="O127" s="4">
        <f t="shared" si="1"/>
        <v>0.52542372881355937</v>
      </c>
    </row>
    <row r="128" spans="1:15">
      <c r="A128" s="2">
        <v>46079</v>
      </c>
      <c r="B128" t="s">
        <v>195</v>
      </c>
      <c r="C128" t="s">
        <v>65</v>
      </c>
      <c r="D128" t="s">
        <v>28</v>
      </c>
      <c r="E128" t="s">
        <v>8</v>
      </c>
      <c r="F128" t="s">
        <v>46</v>
      </c>
      <c r="G128" t="s">
        <v>73</v>
      </c>
      <c r="H128" t="s">
        <v>48</v>
      </c>
      <c r="I128">
        <v>5</v>
      </c>
      <c r="J128" s="3">
        <v>340000</v>
      </c>
      <c r="K128" s="3">
        <v>210000</v>
      </c>
      <c r="L128" s="3">
        <v>1700000</v>
      </c>
      <c r="M128" s="3">
        <v>1050000</v>
      </c>
      <c r="N128" s="3">
        <v>650000</v>
      </c>
      <c r="O128" s="4">
        <f t="shared" si="1"/>
        <v>0.38235294117647056</v>
      </c>
    </row>
    <row r="129" spans="1:15">
      <c r="A129" s="2">
        <v>46080</v>
      </c>
      <c r="B129" t="s">
        <v>196</v>
      </c>
      <c r="C129" t="s">
        <v>45</v>
      </c>
      <c r="D129" t="s">
        <v>31</v>
      </c>
      <c r="E129" t="s">
        <v>13</v>
      </c>
      <c r="F129" t="s">
        <v>51</v>
      </c>
      <c r="G129" t="s">
        <v>73</v>
      </c>
      <c r="H129" t="s">
        <v>48</v>
      </c>
      <c r="I129">
        <v>8</v>
      </c>
      <c r="J129" s="3">
        <v>99000</v>
      </c>
      <c r="K129" s="3">
        <v>55000</v>
      </c>
      <c r="L129" s="3">
        <v>792000</v>
      </c>
      <c r="M129" s="3">
        <v>440000</v>
      </c>
      <c r="N129" s="3">
        <v>352000</v>
      </c>
      <c r="O129" s="4">
        <f t="shared" si="1"/>
        <v>0.44444444444444442</v>
      </c>
    </row>
    <row r="130" spans="1:15">
      <c r="A130" s="2">
        <v>46081</v>
      </c>
      <c r="B130" t="s">
        <v>197</v>
      </c>
      <c r="C130" t="s">
        <v>72</v>
      </c>
      <c r="D130" t="s">
        <v>29</v>
      </c>
      <c r="E130" t="s">
        <v>9</v>
      </c>
      <c r="F130" t="s">
        <v>51</v>
      </c>
      <c r="G130" t="s">
        <v>61</v>
      </c>
      <c r="H130" t="s">
        <v>48</v>
      </c>
      <c r="I130">
        <v>1</v>
      </c>
      <c r="J130" s="3">
        <v>115000</v>
      </c>
      <c r="K130" s="3">
        <v>65000</v>
      </c>
      <c r="L130" s="3">
        <v>115000</v>
      </c>
      <c r="M130" s="3">
        <v>65000</v>
      </c>
      <c r="N130" s="3">
        <v>50000</v>
      </c>
      <c r="O130" s="4">
        <f t="shared" ref="O130:O193" si="2">IFERROR(N130/L130,0)</f>
        <v>0.43478260869565216</v>
      </c>
    </row>
    <row r="131" spans="1:15">
      <c r="A131" s="2">
        <v>46082</v>
      </c>
      <c r="B131" t="s">
        <v>198</v>
      </c>
      <c r="C131" t="s">
        <v>94</v>
      </c>
      <c r="D131" t="s">
        <v>32</v>
      </c>
      <c r="E131" t="s">
        <v>13</v>
      </c>
      <c r="F131" t="s">
        <v>63</v>
      </c>
      <c r="G131" t="s">
        <v>59</v>
      </c>
      <c r="H131" t="s">
        <v>48</v>
      </c>
      <c r="I131">
        <v>3</v>
      </c>
      <c r="J131" s="3">
        <v>229000</v>
      </c>
      <c r="K131" s="3">
        <v>135000</v>
      </c>
      <c r="L131" s="3">
        <v>687000</v>
      </c>
      <c r="M131" s="3">
        <v>405000</v>
      </c>
      <c r="N131" s="3">
        <v>282000</v>
      </c>
      <c r="O131" s="4">
        <f t="shared" si="2"/>
        <v>0.41048034934497818</v>
      </c>
    </row>
    <row r="132" spans="1:15">
      <c r="A132" s="2">
        <v>46082</v>
      </c>
      <c r="B132" t="s">
        <v>199</v>
      </c>
      <c r="C132" t="s">
        <v>50</v>
      </c>
      <c r="D132" t="s">
        <v>27</v>
      </c>
      <c r="E132" t="s">
        <v>8</v>
      </c>
      <c r="F132" t="s">
        <v>54</v>
      </c>
      <c r="G132" t="s">
        <v>70</v>
      </c>
      <c r="H132" t="s">
        <v>48</v>
      </c>
      <c r="I132">
        <v>4</v>
      </c>
      <c r="J132" s="3">
        <v>235000</v>
      </c>
      <c r="K132" s="3">
        <v>145000</v>
      </c>
      <c r="L132" s="3">
        <v>940000</v>
      </c>
      <c r="M132" s="3">
        <v>580000</v>
      </c>
      <c r="N132" s="3">
        <v>360000</v>
      </c>
      <c r="O132" s="4">
        <f t="shared" si="2"/>
        <v>0.38297872340425532</v>
      </c>
    </row>
    <row r="133" spans="1:15">
      <c r="A133" s="2">
        <v>46082</v>
      </c>
      <c r="B133" t="s">
        <v>200</v>
      </c>
      <c r="C133" t="s">
        <v>86</v>
      </c>
      <c r="D133" t="s">
        <v>30</v>
      </c>
      <c r="E133" t="s">
        <v>9</v>
      </c>
      <c r="F133" t="s">
        <v>54</v>
      </c>
      <c r="G133" t="s">
        <v>59</v>
      </c>
      <c r="H133" t="s">
        <v>48</v>
      </c>
      <c r="I133">
        <v>4</v>
      </c>
      <c r="J133" s="3">
        <v>205000</v>
      </c>
      <c r="K133" s="3">
        <v>125000</v>
      </c>
      <c r="L133" s="3">
        <v>820000</v>
      </c>
      <c r="M133" s="3">
        <v>500000</v>
      </c>
      <c r="N133" s="3">
        <v>320000</v>
      </c>
      <c r="O133" s="4">
        <f t="shared" si="2"/>
        <v>0.3902439024390244</v>
      </c>
    </row>
    <row r="134" spans="1:15">
      <c r="A134" s="2">
        <v>46083</v>
      </c>
      <c r="B134" t="s">
        <v>201</v>
      </c>
      <c r="C134" t="s">
        <v>94</v>
      </c>
      <c r="D134" t="s">
        <v>32</v>
      </c>
      <c r="E134" t="s">
        <v>13</v>
      </c>
      <c r="F134" t="s">
        <v>54</v>
      </c>
      <c r="G134" t="s">
        <v>47</v>
      </c>
      <c r="H134" t="s">
        <v>55</v>
      </c>
      <c r="I134">
        <v>1</v>
      </c>
      <c r="J134" s="3">
        <v>229000</v>
      </c>
      <c r="K134" s="3">
        <v>135000</v>
      </c>
      <c r="L134" s="3">
        <v>-229000</v>
      </c>
      <c r="M134" s="3">
        <v>-135000</v>
      </c>
      <c r="N134" s="3">
        <v>-94000</v>
      </c>
      <c r="O134" s="4">
        <f t="shared" si="2"/>
        <v>0.41048034934497818</v>
      </c>
    </row>
    <row r="135" spans="1:15">
      <c r="A135" s="2">
        <v>46083</v>
      </c>
      <c r="B135" t="s">
        <v>202</v>
      </c>
      <c r="C135" t="s">
        <v>86</v>
      </c>
      <c r="D135" t="s">
        <v>30</v>
      </c>
      <c r="E135" t="s">
        <v>9</v>
      </c>
      <c r="F135" t="s">
        <v>63</v>
      </c>
      <c r="G135" t="s">
        <v>73</v>
      </c>
      <c r="H135" t="s">
        <v>48</v>
      </c>
      <c r="I135">
        <v>1</v>
      </c>
      <c r="J135" s="3">
        <v>205000</v>
      </c>
      <c r="K135" s="3">
        <v>125000</v>
      </c>
      <c r="L135" s="3">
        <v>205000</v>
      </c>
      <c r="M135" s="3">
        <v>125000</v>
      </c>
      <c r="N135" s="3">
        <v>80000</v>
      </c>
      <c r="O135" s="4">
        <f t="shared" si="2"/>
        <v>0.3902439024390244</v>
      </c>
    </row>
    <row r="136" spans="1:15">
      <c r="A136" s="2">
        <v>46083</v>
      </c>
      <c r="B136" t="s">
        <v>203</v>
      </c>
      <c r="C136" t="s">
        <v>45</v>
      </c>
      <c r="D136" t="s">
        <v>31</v>
      </c>
      <c r="E136" t="s">
        <v>13</v>
      </c>
      <c r="F136" t="s">
        <v>63</v>
      </c>
      <c r="G136" t="s">
        <v>47</v>
      </c>
      <c r="H136" t="s">
        <v>55</v>
      </c>
      <c r="I136">
        <v>2</v>
      </c>
      <c r="J136" s="3">
        <v>99000</v>
      </c>
      <c r="K136" s="3">
        <v>55000</v>
      </c>
      <c r="L136" s="3">
        <v>-198000</v>
      </c>
      <c r="M136" s="3">
        <v>-110000</v>
      </c>
      <c r="N136" s="3">
        <v>-88000</v>
      </c>
      <c r="O136" s="4">
        <f t="shared" si="2"/>
        <v>0.44444444444444442</v>
      </c>
    </row>
    <row r="137" spans="1:15">
      <c r="A137" s="2">
        <v>46083</v>
      </c>
      <c r="B137" t="s">
        <v>204</v>
      </c>
      <c r="C137" t="s">
        <v>77</v>
      </c>
      <c r="D137" t="s">
        <v>33</v>
      </c>
      <c r="E137" t="s">
        <v>14</v>
      </c>
      <c r="F137" t="s">
        <v>51</v>
      </c>
      <c r="G137" t="s">
        <v>59</v>
      </c>
      <c r="H137" t="s">
        <v>48</v>
      </c>
      <c r="I137">
        <v>1</v>
      </c>
      <c r="J137" s="3">
        <v>129000</v>
      </c>
      <c r="K137" s="3">
        <v>72000</v>
      </c>
      <c r="L137" s="3">
        <v>129000</v>
      </c>
      <c r="M137" s="3">
        <v>72000</v>
      </c>
      <c r="N137" s="3">
        <v>57000</v>
      </c>
      <c r="O137" s="4">
        <f t="shared" si="2"/>
        <v>0.44186046511627908</v>
      </c>
    </row>
    <row r="138" spans="1:15">
      <c r="A138" s="2">
        <v>46084</v>
      </c>
      <c r="B138" t="s">
        <v>205</v>
      </c>
      <c r="C138" t="s">
        <v>77</v>
      </c>
      <c r="D138" t="s">
        <v>33</v>
      </c>
      <c r="E138" t="s">
        <v>14</v>
      </c>
      <c r="F138" t="s">
        <v>46</v>
      </c>
      <c r="G138" t="s">
        <v>52</v>
      </c>
      <c r="H138" t="s">
        <v>48</v>
      </c>
      <c r="I138">
        <v>6</v>
      </c>
      <c r="J138" s="3">
        <v>129000</v>
      </c>
      <c r="K138" s="3">
        <v>72000</v>
      </c>
      <c r="L138" s="3">
        <v>774000</v>
      </c>
      <c r="M138" s="3">
        <v>432000</v>
      </c>
      <c r="N138" s="3">
        <v>342000</v>
      </c>
      <c r="O138" s="4">
        <f t="shared" si="2"/>
        <v>0.44186046511627908</v>
      </c>
    </row>
    <row r="139" spans="1:15">
      <c r="A139" s="2">
        <v>46085</v>
      </c>
      <c r="B139" t="s">
        <v>206</v>
      </c>
      <c r="C139" t="s">
        <v>45</v>
      </c>
      <c r="D139" t="s">
        <v>31</v>
      </c>
      <c r="E139" t="s">
        <v>13</v>
      </c>
      <c r="F139" t="s">
        <v>51</v>
      </c>
      <c r="G139" t="s">
        <v>47</v>
      </c>
      <c r="H139" t="s">
        <v>48</v>
      </c>
      <c r="I139">
        <v>1</v>
      </c>
      <c r="J139" s="3">
        <v>99000</v>
      </c>
      <c r="K139" s="3">
        <v>55000</v>
      </c>
      <c r="L139" s="3">
        <v>99000</v>
      </c>
      <c r="M139" s="3">
        <v>55000</v>
      </c>
      <c r="N139" s="3">
        <v>44000</v>
      </c>
      <c r="O139" s="4">
        <f t="shared" si="2"/>
        <v>0.44444444444444442</v>
      </c>
    </row>
    <row r="140" spans="1:15">
      <c r="A140" s="2">
        <v>46085</v>
      </c>
      <c r="B140" t="s">
        <v>207</v>
      </c>
      <c r="C140" t="s">
        <v>77</v>
      </c>
      <c r="D140" t="s">
        <v>33</v>
      </c>
      <c r="E140" t="s">
        <v>14</v>
      </c>
      <c r="F140" t="s">
        <v>46</v>
      </c>
      <c r="G140" t="s">
        <v>59</v>
      </c>
      <c r="H140" t="s">
        <v>48</v>
      </c>
      <c r="I140">
        <v>3</v>
      </c>
      <c r="J140" s="3">
        <v>129000</v>
      </c>
      <c r="K140" s="3">
        <v>72000</v>
      </c>
      <c r="L140" s="3">
        <v>387000</v>
      </c>
      <c r="M140" s="3">
        <v>216000</v>
      </c>
      <c r="N140" s="3">
        <v>171000</v>
      </c>
      <c r="O140" s="4">
        <f t="shared" si="2"/>
        <v>0.44186046511627908</v>
      </c>
    </row>
    <row r="141" spans="1:15">
      <c r="A141" s="2">
        <v>46085</v>
      </c>
      <c r="B141" t="s">
        <v>208</v>
      </c>
      <c r="C141" t="s">
        <v>50</v>
      </c>
      <c r="D141" t="s">
        <v>27</v>
      </c>
      <c r="E141" t="s">
        <v>8</v>
      </c>
      <c r="F141" t="s">
        <v>46</v>
      </c>
      <c r="G141" t="s">
        <v>47</v>
      </c>
      <c r="H141" t="s">
        <v>48</v>
      </c>
      <c r="I141">
        <v>1</v>
      </c>
      <c r="J141" s="3">
        <v>235000</v>
      </c>
      <c r="K141" s="3">
        <v>145000</v>
      </c>
      <c r="L141" s="3">
        <v>235000</v>
      </c>
      <c r="M141" s="3">
        <v>145000</v>
      </c>
      <c r="N141" s="3">
        <v>90000</v>
      </c>
      <c r="O141" s="4">
        <f t="shared" si="2"/>
        <v>0.38297872340425532</v>
      </c>
    </row>
    <row r="142" spans="1:15">
      <c r="A142" s="2">
        <v>46085</v>
      </c>
      <c r="B142" t="s">
        <v>209</v>
      </c>
      <c r="C142" t="s">
        <v>77</v>
      </c>
      <c r="D142" t="s">
        <v>33</v>
      </c>
      <c r="E142" t="s">
        <v>14</v>
      </c>
      <c r="F142" t="s">
        <v>54</v>
      </c>
      <c r="G142" t="s">
        <v>73</v>
      </c>
      <c r="H142" t="s">
        <v>48</v>
      </c>
      <c r="I142">
        <v>3</v>
      </c>
      <c r="J142" s="3">
        <v>129000</v>
      </c>
      <c r="K142" s="3">
        <v>72000</v>
      </c>
      <c r="L142" s="3">
        <v>387000</v>
      </c>
      <c r="M142" s="3">
        <v>216000</v>
      </c>
      <c r="N142" s="3">
        <v>171000</v>
      </c>
      <c r="O142" s="4">
        <f t="shared" si="2"/>
        <v>0.44186046511627908</v>
      </c>
    </row>
    <row r="143" spans="1:15">
      <c r="A143" s="2">
        <v>46085</v>
      </c>
      <c r="B143" t="s">
        <v>210</v>
      </c>
      <c r="C143" t="s">
        <v>68</v>
      </c>
      <c r="D143" t="s">
        <v>26</v>
      </c>
      <c r="E143" t="s">
        <v>8</v>
      </c>
      <c r="F143" t="s">
        <v>54</v>
      </c>
      <c r="G143" t="s">
        <v>73</v>
      </c>
      <c r="H143" t="s">
        <v>48</v>
      </c>
      <c r="I143">
        <v>3</v>
      </c>
      <c r="J143" s="3">
        <v>295000</v>
      </c>
      <c r="K143" s="3">
        <v>185000</v>
      </c>
      <c r="L143" s="3">
        <v>885000</v>
      </c>
      <c r="M143" s="3">
        <v>555000</v>
      </c>
      <c r="N143" s="3">
        <v>330000</v>
      </c>
      <c r="O143" s="4">
        <f t="shared" si="2"/>
        <v>0.3728813559322034</v>
      </c>
    </row>
    <row r="144" spans="1:15">
      <c r="A144" s="2">
        <v>46086</v>
      </c>
      <c r="B144" t="s">
        <v>211</v>
      </c>
      <c r="C144" t="s">
        <v>86</v>
      </c>
      <c r="D144" t="s">
        <v>30</v>
      </c>
      <c r="E144" t="s">
        <v>9</v>
      </c>
      <c r="F144" t="s">
        <v>46</v>
      </c>
      <c r="G144" t="s">
        <v>73</v>
      </c>
      <c r="H144" t="s">
        <v>48</v>
      </c>
      <c r="I144">
        <v>1</v>
      </c>
      <c r="J144" s="3">
        <v>205000</v>
      </c>
      <c r="K144" s="3">
        <v>125000</v>
      </c>
      <c r="L144" s="3">
        <v>205000</v>
      </c>
      <c r="M144" s="3">
        <v>125000</v>
      </c>
      <c r="N144" s="3">
        <v>80000</v>
      </c>
      <c r="O144" s="4">
        <f t="shared" si="2"/>
        <v>0.3902439024390244</v>
      </c>
    </row>
    <row r="145" spans="1:15">
      <c r="A145" s="2">
        <v>46086</v>
      </c>
      <c r="B145" t="s">
        <v>212</v>
      </c>
      <c r="C145" t="s">
        <v>65</v>
      </c>
      <c r="D145" t="s">
        <v>28</v>
      </c>
      <c r="E145" t="s">
        <v>8</v>
      </c>
      <c r="F145" t="s">
        <v>46</v>
      </c>
      <c r="G145" t="s">
        <v>47</v>
      </c>
      <c r="H145" t="s">
        <v>48</v>
      </c>
      <c r="I145">
        <v>1</v>
      </c>
      <c r="J145" s="3">
        <v>340000</v>
      </c>
      <c r="K145" s="3">
        <v>210000</v>
      </c>
      <c r="L145" s="3">
        <v>340000</v>
      </c>
      <c r="M145" s="3">
        <v>210000</v>
      </c>
      <c r="N145" s="3">
        <v>130000</v>
      </c>
      <c r="O145" s="4">
        <f t="shared" si="2"/>
        <v>0.38235294117647056</v>
      </c>
    </row>
    <row r="146" spans="1:15">
      <c r="A146" s="2">
        <v>46087</v>
      </c>
      <c r="B146" t="s">
        <v>213</v>
      </c>
      <c r="C146" t="s">
        <v>72</v>
      </c>
      <c r="D146" t="s">
        <v>29</v>
      </c>
      <c r="E146" t="s">
        <v>9</v>
      </c>
      <c r="F146" t="s">
        <v>54</v>
      </c>
      <c r="G146" t="s">
        <v>52</v>
      </c>
      <c r="H146" t="s">
        <v>48</v>
      </c>
      <c r="I146">
        <v>3</v>
      </c>
      <c r="J146" s="3">
        <v>115000</v>
      </c>
      <c r="K146" s="3">
        <v>65000</v>
      </c>
      <c r="L146" s="3">
        <v>345000</v>
      </c>
      <c r="M146" s="3">
        <v>195000</v>
      </c>
      <c r="N146" s="3">
        <v>150000</v>
      </c>
      <c r="O146" s="4">
        <f t="shared" si="2"/>
        <v>0.43478260869565216</v>
      </c>
    </row>
    <row r="147" spans="1:15">
      <c r="A147" s="2">
        <v>46088</v>
      </c>
      <c r="B147" t="s">
        <v>214</v>
      </c>
      <c r="C147" t="s">
        <v>45</v>
      </c>
      <c r="D147" t="s">
        <v>31</v>
      </c>
      <c r="E147" t="s">
        <v>13</v>
      </c>
      <c r="F147" t="s">
        <v>63</v>
      </c>
      <c r="G147" t="s">
        <v>70</v>
      </c>
      <c r="H147" t="s">
        <v>48</v>
      </c>
      <c r="I147">
        <v>1</v>
      </c>
      <c r="J147" s="3">
        <v>99000</v>
      </c>
      <c r="K147" s="3">
        <v>55000</v>
      </c>
      <c r="L147" s="3">
        <v>99000</v>
      </c>
      <c r="M147" s="3">
        <v>55000</v>
      </c>
      <c r="N147" s="3">
        <v>44000</v>
      </c>
      <c r="O147" s="4">
        <f t="shared" si="2"/>
        <v>0.44444444444444442</v>
      </c>
    </row>
    <row r="148" spans="1:15">
      <c r="A148" s="2">
        <v>46088</v>
      </c>
      <c r="B148" t="s">
        <v>215</v>
      </c>
      <c r="C148" t="s">
        <v>77</v>
      </c>
      <c r="D148" t="s">
        <v>33</v>
      </c>
      <c r="E148" t="s">
        <v>14</v>
      </c>
      <c r="F148" t="s">
        <v>46</v>
      </c>
      <c r="G148" t="s">
        <v>61</v>
      </c>
      <c r="H148" t="s">
        <v>48</v>
      </c>
      <c r="I148">
        <v>1</v>
      </c>
      <c r="J148" s="3">
        <v>129000</v>
      </c>
      <c r="K148" s="3">
        <v>72000</v>
      </c>
      <c r="L148" s="3">
        <v>129000</v>
      </c>
      <c r="M148" s="3">
        <v>72000</v>
      </c>
      <c r="N148" s="3">
        <v>57000</v>
      </c>
      <c r="O148" s="4">
        <f t="shared" si="2"/>
        <v>0.44186046511627908</v>
      </c>
    </row>
    <row r="149" spans="1:15">
      <c r="A149" s="2">
        <v>46088</v>
      </c>
      <c r="B149" t="s">
        <v>216</v>
      </c>
      <c r="C149" t="s">
        <v>86</v>
      </c>
      <c r="D149" t="s">
        <v>30</v>
      </c>
      <c r="E149" t="s">
        <v>9</v>
      </c>
      <c r="F149" t="s">
        <v>46</v>
      </c>
      <c r="G149" t="s">
        <v>70</v>
      </c>
      <c r="H149" t="s">
        <v>48</v>
      </c>
      <c r="I149">
        <v>2</v>
      </c>
      <c r="J149" s="3">
        <v>205000</v>
      </c>
      <c r="K149" s="3">
        <v>125000</v>
      </c>
      <c r="L149" s="3">
        <v>410000</v>
      </c>
      <c r="M149" s="3">
        <v>250000</v>
      </c>
      <c r="N149" s="3">
        <v>160000</v>
      </c>
      <c r="O149" s="4">
        <f t="shared" si="2"/>
        <v>0.3902439024390244</v>
      </c>
    </row>
    <row r="150" spans="1:15">
      <c r="A150" s="2">
        <v>46088</v>
      </c>
      <c r="B150" t="s">
        <v>217</v>
      </c>
      <c r="C150" t="s">
        <v>72</v>
      </c>
      <c r="D150" t="s">
        <v>29</v>
      </c>
      <c r="E150" t="s">
        <v>9</v>
      </c>
      <c r="F150" t="s">
        <v>46</v>
      </c>
      <c r="G150" t="s">
        <v>73</v>
      </c>
      <c r="H150" t="s">
        <v>48</v>
      </c>
      <c r="I150">
        <v>5</v>
      </c>
      <c r="J150" s="3">
        <v>115000</v>
      </c>
      <c r="K150" s="3">
        <v>65000</v>
      </c>
      <c r="L150" s="3">
        <v>575000</v>
      </c>
      <c r="M150" s="3">
        <v>325000</v>
      </c>
      <c r="N150" s="3">
        <v>250000</v>
      </c>
      <c r="O150" s="4">
        <f t="shared" si="2"/>
        <v>0.43478260869565216</v>
      </c>
    </row>
    <row r="151" spans="1:15">
      <c r="A151" s="2">
        <v>46090</v>
      </c>
      <c r="B151" t="s">
        <v>218</v>
      </c>
      <c r="C151" t="s">
        <v>57</v>
      </c>
      <c r="D151" t="s">
        <v>58</v>
      </c>
      <c r="E151" t="s">
        <v>14</v>
      </c>
      <c r="F151" t="s">
        <v>63</v>
      </c>
      <c r="G151" t="s">
        <v>52</v>
      </c>
      <c r="H151" t="s">
        <v>48</v>
      </c>
      <c r="I151">
        <v>4</v>
      </c>
      <c r="J151" s="3">
        <v>159000</v>
      </c>
      <c r="K151" s="3">
        <v>88000</v>
      </c>
      <c r="L151" s="3">
        <v>636000</v>
      </c>
      <c r="M151" s="3">
        <v>352000</v>
      </c>
      <c r="N151" s="3">
        <v>284000</v>
      </c>
      <c r="O151" s="4">
        <f t="shared" si="2"/>
        <v>0.44654088050314467</v>
      </c>
    </row>
    <row r="152" spans="1:15">
      <c r="A152" s="2">
        <v>46090</v>
      </c>
      <c r="B152" t="s">
        <v>219</v>
      </c>
      <c r="C152" t="s">
        <v>50</v>
      </c>
      <c r="D152" t="s">
        <v>27</v>
      </c>
      <c r="E152" t="s">
        <v>8</v>
      </c>
      <c r="F152" t="s">
        <v>54</v>
      </c>
      <c r="G152" t="s">
        <v>61</v>
      </c>
      <c r="H152" t="s">
        <v>48</v>
      </c>
      <c r="I152">
        <v>6</v>
      </c>
      <c r="J152" s="3">
        <v>235000</v>
      </c>
      <c r="K152" s="3">
        <v>145000</v>
      </c>
      <c r="L152" s="3">
        <v>1410000</v>
      </c>
      <c r="M152" s="3">
        <v>870000</v>
      </c>
      <c r="N152" s="3">
        <v>540000</v>
      </c>
      <c r="O152" s="4">
        <f t="shared" si="2"/>
        <v>0.38297872340425532</v>
      </c>
    </row>
    <row r="153" spans="1:15">
      <c r="A153" s="2">
        <v>46090</v>
      </c>
      <c r="B153" t="s">
        <v>220</v>
      </c>
      <c r="C153" t="s">
        <v>65</v>
      </c>
      <c r="D153" t="s">
        <v>28</v>
      </c>
      <c r="E153" t="s">
        <v>8</v>
      </c>
      <c r="F153" t="s">
        <v>46</v>
      </c>
      <c r="G153" t="s">
        <v>47</v>
      </c>
      <c r="H153" t="s">
        <v>48</v>
      </c>
      <c r="I153">
        <v>4</v>
      </c>
      <c r="J153" s="3">
        <v>340000</v>
      </c>
      <c r="K153" s="3">
        <v>210000</v>
      </c>
      <c r="L153" s="3">
        <v>1360000</v>
      </c>
      <c r="M153" s="3">
        <v>840000</v>
      </c>
      <c r="N153" s="3">
        <v>520000</v>
      </c>
      <c r="O153" s="4">
        <f t="shared" si="2"/>
        <v>0.38235294117647056</v>
      </c>
    </row>
    <row r="154" spans="1:15">
      <c r="A154" s="2">
        <v>46090</v>
      </c>
      <c r="B154" t="s">
        <v>221</v>
      </c>
      <c r="C154" t="s">
        <v>45</v>
      </c>
      <c r="D154" t="s">
        <v>31</v>
      </c>
      <c r="E154" t="s">
        <v>13</v>
      </c>
      <c r="F154" t="s">
        <v>46</v>
      </c>
      <c r="G154" t="s">
        <v>73</v>
      </c>
      <c r="H154" t="s">
        <v>48</v>
      </c>
      <c r="I154">
        <v>4</v>
      </c>
      <c r="J154" s="3">
        <v>99000</v>
      </c>
      <c r="K154" s="3">
        <v>55000</v>
      </c>
      <c r="L154" s="3">
        <v>396000</v>
      </c>
      <c r="M154" s="3">
        <v>220000</v>
      </c>
      <c r="N154" s="3">
        <v>176000</v>
      </c>
      <c r="O154" s="4">
        <f t="shared" si="2"/>
        <v>0.44444444444444442</v>
      </c>
    </row>
    <row r="155" spans="1:15">
      <c r="A155" s="2">
        <v>46091</v>
      </c>
      <c r="B155" t="s">
        <v>222</v>
      </c>
      <c r="C155" t="s">
        <v>80</v>
      </c>
      <c r="D155" t="s">
        <v>81</v>
      </c>
      <c r="E155" t="s">
        <v>15</v>
      </c>
      <c r="F155" t="s">
        <v>46</v>
      </c>
      <c r="G155" t="s">
        <v>47</v>
      </c>
      <c r="H155" t="s">
        <v>48</v>
      </c>
      <c r="I155">
        <v>1</v>
      </c>
      <c r="J155" s="3">
        <v>59000</v>
      </c>
      <c r="K155" s="3">
        <v>28000</v>
      </c>
      <c r="L155" s="3">
        <v>59000</v>
      </c>
      <c r="M155" s="3">
        <v>28000</v>
      </c>
      <c r="N155" s="3">
        <v>31000</v>
      </c>
      <c r="O155" s="4">
        <f t="shared" si="2"/>
        <v>0.52542372881355937</v>
      </c>
    </row>
    <row r="156" spans="1:15">
      <c r="A156" s="2">
        <v>46091</v>
      </c>
      <c r="B156" t="s">
        <v>223</v>
      </c>
      <c r="C156" t="s">
        <v>68</v>
      </c>
      <c r="D156" t="s">
        <v>26</v>
      </c>
      <c r="E156" t="s">
        <v>8</v>
      </c>
      <c r="F156" t="s">
        <v>51</v>
      </c>
      <c r="G156" t="s">
        <v>61</v>
      </c>
      <c r="H156" t="s">
        <v>48</v>
      </c>
      <c r="I156">
        <v>1</v>
      </c>
      <c r="J156" s="3">
        <v>295000</v>
      </c>
      <c r="K156" s="3">
        <v>185000</v>
      </c>
      <c r="L156" s="3">
        <v>295000</v>
      </c>
      <c r="M156" s="3">
        <v>185000</v>
      </c>
      <c r="N156" s="3">
        <v>110000</v>
      </c>
      <c r="O156" s="4">
        <f t="shared" si="2"/>
        <v>0.3728813559322034</v>
      </c>
    </row>
    <row r="157" spans="1:15">
      <c r="A157" s="2">
        <v>46092</v>
      </c>
      <c r="B157" t="s">
        <v>224</v>
      </c>
      <c r="C157" t="s">
        <v>45</v>
      </c>
      <c r="D157" t="s">
        <v>31</v>
      </c>
      <c r="E157" t="s">
        <v>13</v>
      </c>
      <c r="F157" t="s">
        <v>54</v>
      </c>
      <c r="G157" t="s">
        <v>70</v>
      </c>
      <c r="H157" t="s">
        <v>48</v>
      </c>
      <c r="I157">
        <v>2</v>
      </c>
      <c r="J157" s="3">
        <v>99000</v>
      </c>
      <c r="K157" s="3">
        <v>55000</v>
      </c>
      <c r="L157" s="3">
        <v>198000</v>
      </c>
      <c r="M157" s="3">
        <v>110000</v>
      </c>
      <c r="N157" s="3">
        <v>88000</v>
      </c>
      <c r="O157" s="4">
        <f t="shared" si="2"/>
        <v>0.44444444444444442</v>
      </c>
    </row>
    <row r="158" spans="1:15">
      <c r="A158" s="2">
        <v>46092</v>
      </c>
      <c r="B158" t="s">
        <v>225</v>
      </c>
      <c r="C158" t="s">
        <v>72</v>
      </c>
      <c r="D158" t="s">
        <v>29</v>
      </c>
      <c r="E158" t="s">
        <v>9</v>
      </c>
      <c r="F158" t="s">
        <v>46</v>
      </c>
      <c r="G158" t="s">
        <v>73</v>
      </c>
      <c r="H158" t="s">
        <v>48</v>
      </c>
      <c r="I158">
        <v>4</v>
      </c>
      <c r="J158" s="3">
        <v>115000</v>
      </c>
      <c r="K158" s="3">
        <v>65000</v>
      </c>
      <c r="L158" s="3">
        <v>460000</v>
      </c>
      <c r="M158" s="3">
        <v>260000</v>
      </c>
      <c r="N158" s="3">
        <v>200000</v>
      </c>
      <c r="O158" s="4">
        <f t="shared" si="2"/>
        <v>0.43478260869565216</v>
      </c>
    </row>
    <row r="159" spans="1:15">
      <c r="A159" s="2">
        <v>46092</v>
      </c>
      <c r="B159" t="s">
        <v>226</v>
      </c>
      <c r="C159" t="s">
        <v>65</v>
      </c>
      <c r="D159" t="s">
        <v>28</v>
      </c>
      <c r="E159" t="s">
        <v>8</v>
      </c>
      <c r="F159" t="s">
        <v>54</v>
      </c>
      <c r="G159" t="s">
        <v>70</v>
      </c>
      <c r="H159" t="s">
        <v>48</v>
      </c>
      <c r="I159">
        <v>1</v>
      </c>
      <c r="J159" s="3">
        <v>340000</v>
      </c>
      <c r="K159" s="3">
        <v>210000</v>
      </c>
      <c r="L159" s="3">
        <v>340000</v>
      </c>
      <c r="M159" s="3">
        <v>210000</v>
      </c>
      <c r="N159" s="3">
        <v>130000</v>
      </c>
      <c r="O159" s="4">
        <f t="shared" si="2"/>
        <v>0.38235294117647056</v>
      </c>
    </row>
    <row r="160" spans="1:15">
      <c r="A160" s="2">
        <v>46093</v>
      </c>
      <c r="B160" t="s">
        <v>227</v>
      </c>
      <c r="C160" t="s">
        <v>94</v>
      </c>
      <c r="D160" t="s">
        <v>32</v>
      </c>
      <c r="E160" t="s">
        <v>13</v>
      </c>
      <c r="F160" t="s">
        <v>51</v>
      </c>
      <c r="G160" t="s">
        <v>73</v>
      </c>
      <c r="H160" t="s">
        <v>48</v>
      </c>
      <c r="I160">
        <v>2</v>
      </c>
      <c r="J160" s="3">
        <v>229000</v>
      </c>
      <c r="K160" s="3">
        <v>135000</v>
      </c>
      <c r="L160" s="3">
        <v>458000</v>
      </c>
      <c r="M160" s="3">
        <v>270000</v>
      </c>
      <c r="N160" s="3">
        <v>188000</v>
      </c>
      <c r="O160" s="4">
        <f t="shared" si="2"/>
        <v>0.41048034934497818</v>
      </c>
    </row>
    <row r="161" spans="1:15">
      <c r="A161" s="2">
        <v>46094</v>
      </c>
      <c r="B161" t="s">
        <v>228</v>
      </c>
      <c r="C161" t="s">
        <v>80</v>
      </c>
      <c r="D161" t="s">
        <v>81</v>
      </c>
      <c r="E161" t="s">
        <v>15</v>
      </c>
      <c r="F161" t="s">
        <v>63</v>
      </c>
      <c r="G161" t="s">
        <v>47</v>
      </c>
      <c r="H161" t="s">
        <v>48</v>
      </c>
      <c r="I161">
        <v>1</v>
      </c>
      <c r="J161" s="3">
        <v>59000</v>
      </c>
      <c r="K161" s="3">
        <v>28000</v>
      </c>
      <c r="L161" s="3">
        <v>59000</v>
      </c>
      <c r="M161" s="3">
        <v>28000</v>
      </c>
      <c r="N161" s="3">
        <v>31000</v>
      </c>
      <c r="O161" s="4">
        <f t="shared" si="2"/>
        <v>0.52542372881355937</v>
      </c>
    </row>
    <row r="162" spans="1:15">
      <c r="A162" s="2">
        <v>46095</v>
      </c>
      <c r="B162" t="s">
        <v>229</v>
      </c>
      <c r="C162" t="s">
        <v>80</v>
      </c>
      <c r="D162" t="s">
        <v>81</v>
      </c>
      <c r="E162" t="s">
        <v>15</v>
      </c>
      <c r="F162" t="s">
        <v>51</v>
      </c>
      <c r="G162" t="s">
        <v>47</v>
      </c>
      <c r="H162" t="s">
        <v>48</v>
      </c>
      <c r="I162">
        <v>1</v>
      </c>
      <c r="J162" s="3">
        <v>59000</v>
      </c>
      <c r="K162" s="3">
        <v>28000</v>
      </c>
      <c r="L162" s="3">
        <v>59000</v>
      </c>
      <c r="M162" s="3">
        <v>28000</v>
      </c>
      <c r="N162" s="3">
        <v>31000</v>
      </c>
      <c r="O162" s="4">
        <f t="shared" si="2"/>
        <v>0.52542372881355937</v>
      </c>
    </row>
    <row r="163" spans="1:15">
      <c r="A163" s="2">
        <v>46095</v>
      </c>
      <c r="B163" t="s">
        <v>230</v>
      </c>
      <c r="C163" t="s">
        <v>86</v>
      </c>
      <c r="D163" t="s">
        <v>30</v>
      </c>
      <c r="E163" t="s">
        <v>9</v>
      </c>
      <c r="F163" t="s">
        <v>46</v>
      </c>
      <c r="G163" t="s">
        <v>70</v>
      </c>
      <c r="H163" t="s">
        <v>48</v>
      </c>
      <c r="I163">
        <v>5</v>
      </c>
      <c r="J163" s="3">
        <v>205000</v>
      </c>
      <c r="K163" s="3">
        <v>125000</v>
      </c>
      <c r="L163" s="3">
        <v>1025000</v>
      </c>
      <c r="M163" s="3">
        <v>625000</v>
      </c>
      <c r="N163" s="3">
        <v>400000</v>
      </c>
      <c r="O163" s="4">
        <f t="shared" si="2"/>
        <v>0.3902439024390244</v>
      </c>
    </row>
    <row r="164" spans="1:15">
      <c r="A164" s="2">
        <v>46095</v>
      </c>
      <c r="B164" t="s">
        <v>231</v>
      </c>
      <c r="C164" t="s">
        <v>80</v>
      </c>
      <c r="D164" t="s">
        <v>81</v>
      </c>
      <c r="E164" t="s">
        <v>15</v>
      </c>
      <c r="F164" t="s">
        <v>63</v>
      </c>
      <c r="G164" t="s">
        <v>70</v>
      </c>
      <c r="H164" t="s">
        <v>48</v>
      </c>
      <c r="I164">
        <v>2</v>
      </c>
      <c r="J164" s="3">
        <v>59000</v>
      </c>
      <c r="K164" s="3">
        <v>28000</v>
      </c>
      <c r="L164" s="3">
        <v>118000</v>
      </c>
      <c r="M164" s="3">
        <v>56000</v>
      </c>
      <c r="N164" s="3">
        <v>62000</v>
      </c>
      <c r="O164" s="4">
        <f t="shared" si="2"/>
        <v>0.52542372881355937</v>
      </c>
    </row>
    <row r="165" spans="1:15">
      <c r="A165" s="2">
        <v>46095</v>
      </c>
      <c r="B165" t="s">
        <v>232</v>
      </c>
      <c r="C165" t="s">
        <v>77</v>
      </c>
      <c r="D165" t="s">
        <v>33</v>
      </c>
      <c r="E165" t="s">
        <v>14</v>
      </c>
      <c r="F165" t="s">
        <v>46</v>
      </c>
      <c r="G165" t="s">
        <v>70</v>
      </c>
      <c r="H165" t="s">
        <v>48</v>
      </c>
      <c r="I165">
        <v>1</v>
      </c>
      <c r="J165" s="3">
        <v>129000</v>
      </c>
      <c r="K165" s="3">
        <v>72000</v>
      </c>
      <c r="L165" s="3">
        <v>129000</v>
      </c>
      <c r="M165" s="3">
        <v>72000</v>
      </c>
      <c r="N165" s="3">
        <v>57000</v>
      </c>
      <c r="O165" s="4">
        <f t="shared" si="2"/>
        <v>0.44186046511627908</v>
      </c>
    </row>
    <row r="166" spans="1:15">
      <c r="A166" s="2">
        <v>46095</v>
      </c>
      <c r="B166" t="s">
        <v>233</v>
      </c>
      <c r="C166" t="s">
        <v>77</v>
      </c>
      <c r="D166" t="s">
        <v>33</v>
      </c>
      <c r="E166" t="s">
        <v>14</v>
      </c>
      <c r="F166" t="s">
        <v>46</v>
      </c>
      <c r="G166" t="s">
        <v>70</v>
      </c>
      <c r="H166" t="s">
        <v>48</v>
      </c>
      <c r="I166">
        <v>10</v>
      </c>
      <c r="J166" s="3">
        <v>129000</v>
      </c>
      <c r="K166" s="3">
        <v>72000</v>
      </c>
      <c r="L166" s="3">
        <v>1290000</v>
      </c>
      <c r="M166" s="3">
        <v>720000</v>
      </c>
      <c r="N166" s="3">
        <v>570000</v>
      </c>
      <c r="O166" s="4">
        <f t="shared" si="2"/>
        <v>0.44186046511627908</v>
      </c>
    </row>
    <row r="167" spans="1:15">
      <c r="A167" s="2">
        <v>46096</v>
      </c>
      <c r="B167" t="s">
        <v>234</v>
      </c>
      <c r="C167" t="s">
        <v>72</v>
      </c>
      <c r="D167" t="s">
        <v>29</v>
      </c>
      <c r="E167" t="s">
        <v>9</v>
      </c>
      <c r="F167" t="s">
        <v>51</v>
      </c>
      <c r="G167" t="s">
        <v>59</v>
      </c>
      <c r="H167" t="s">
        <v>48</v>
      </c>
      <c r="I167">
        <v>2</v>
      </c>
      <c r="J167" s="3">
        <v>115000</v>
      </c>
      <c r="K167" s="3">
        <v>65000</v>
      </c>
      <c r="L167" s="3">
        <v>230000</v>
      </c>
      <c r="M167" s="3">
        <v>130000</v>
      </c>
      <c r="N167" s="3">
        <v>100000</v>
      </c>
      <c r="O167" s="4">
        <f t="shared" si="2"/>
        <v>0.43478260869565216</v>
      </c>
    </row>
    <row r="168" spans="1:15">
      <c r="A168" s="2">
        <v>46096</v>
      </c>
      <c r="B168" t="s">
        <v>235</v>
      </c>
      <c r="C168" t="s">
        <v>72</v>
      </c>
      <c r="D168" t="s">
        <v>29</v>
      </c>
      <c r="E168" t="s">
        <v>9</v>
      </c>
      <c r="F168" t="s">
        <v>46</v>
      </c>
      <c r="G168" t="s">
        <v>52</v>
      </c>
      <c r="H168" t="s">
        <v>48</v>
      </c>
      <c r="I168">
        <v>2</v>
      </c>
      <c r="J168" s="3">
        <v>115000</v>
      </c>
      <c r="K168" s="3">
        <v>65000</v>
      </c>
      <c r="L168" s="3">
        <v>230000</v>
      </c>
      <c r="M168" s="3">
        <v>130000</v>
      </c>
      <c r="N168" s="3">
        <v>100000</v>
      </c>
      <c r="O168" s="4">
        <f t="shared" si="2"/>
        <v>0.43478260869565216</v>
      </c>
    </row>
    <row r="169" spans="1:15">
      <c r="A169" s="2">
        <v>46096</v>
      </c>
      <c r="B169" t="s">
        <v>236</v>
      </c>
      <c r="C169" t="s">
        <v>77</v>
      </c>
      <c r="D169" t="s">
        <v>33</v>
      </c>
      <c r="E169" t="s">
        <v>14</v>
      </c>
      <c r="F169" t="s">
        <v>63</v>
      </c>
      <c r="G169" t="s">
        <v>59</v>
      </c>
      <c r="H169" t="s">
        <v>48</v>
      </c>
      <c r="I169">
        <v>1</v>
      </c>
      <c r="J169" s="3">
        <v>129000</v>
      </c>
      <c r="K169" s="3">
        <v>72000</v>
      </c>
      <c r="L169" s="3">
        <v>129000</v>
      </c>
      <c r="M169" s="3">
        <v>72000</v>
      </c>
      <c r="N169" s="3">
        <v>57000</v>
      </c>
      <c r="O169" s="4">
        <f t="shared" si="2"/>
        <v>0.44186046511627908</v>
      </c>
    </row>
    <row r="170" spans="1:15">
      <c r="A170" s="2">
        <v>46097</v>
      </c>
      <c r="B170" t="s">
        <v>237</v>
      </c>
      <c r="C170" t="s">
        <v>57</v>
      </c>
      <c r="D170" t="s">
        <v>58</v>
      </c>
      <c r="E170" t="s">
        <v>14</v>
      </c>
      <c r="F170" t="s">
        <v>46</v>
      </c>
      <c r="G170" t="s">
        <v>59</v>
      </c>
      <c r="H170" t="s">
        <v>48</v>
      </c>
      <c r="I170">
        <v>4</v>
      </c>
      <c r="J170" s="3">
        <v>159000</v>
      </c>
      <c r="K170" s="3">
        <v>88000</v>
      </c>
      <c r="L170" s="3">
        <v>636000</v>
      </c>
      <c r="M170" s="3">
        <v>352000</v>
      </c>
      <c r="N170" s="3">
        <v>284000</v>
      </c>
      <c r="O170" s="4">
        <f t="shared" si="2"/>
        <v>0.44654088050314467</v>
      </c>
    </row>
    <row r="171" spans="1:15">
      <c r="A171" s="2">
        <v>46098</v>
      </c>
      <c r="B171" t="s">
        <v>238</v>
      </c>
      <c r="C171" t="s">
        <v>80</v>
      </c>
      <c r="D171" t="s">
        <v>81</v>
      </c>
      <c r="E171" t="s">
        <v>15</v>
      </c>
      <c r="F171" t="s">
        <v>54</v>
      </c>
      <c r="G171" t="s">
        <v>52</v>
      </c>
      <c r="H171" t="s">
        <v>48</v>
      </c>
      <c r="I171">
        <v>6</v>
      </c>
      <c r="J171" s="3">
        <v>59000</v>
      </c>
      <c r="K171" s="3">
        <v>28000</v>
      </c>
      <c r="L171" s="3">
        <v>354000</v>
      </c>
      <c r="M171" s="3">
        <v>168000</v>
      </c>
      <c r="N171" s="3">
        <v>186000</v>
      </c>
      <c r="O171" s="4">
        <f t="shared" si="2"/>
        <v>0.52542372881355937</v>
      </c>
    </row>
    <row r="172" spans="1:15">
      <c r="A172" s="2">
        <v>46098</v>
      </c>
      <c r="B172" t="s">
        <v>239</v>
      </c>
      <c r="C172" t="s">
        <v>57</v>
      </c>
      <c r="D172" t="s">
        <v>58</v>
      </c>
      <c r="E172" t="s">
        <v>14</v>
      </c>
      <c r="F172" t="s">
        <v>46</v>
      </c>
      <c r="G172" t="s">
        <v>52</v>
      </c>
      <c r="H172" t="s">
        <v>48</v>
      </c>
      <c r="I172">
        <v>1</v>
      </c>
      <c r="J172" s="3">
        <v>159000</v>
      </c>
      <c r="K172" s="3">
        <v>88000</v>
      </c>
      <c r="L172" s="3">
        <v>159000</v>
      </c>
      <c r="M172" s="3">
        <v>88000</v>
      </c>
      <c r="N172" s="3">
        <v>71000</v>
      </c>
      <c r="O172" s="4">
        <f t="shared" si="2"/>
        <v>0.44654088050314467</v>
      </c>
    </row>
    <row r="173" spans="1:15">
      <c r="A173" s="2">
        <v>46098</v>
      </c>
      <c r="B173" t="s">
        <v>240</v>
      </c>
      <c r="C173" t="s">
        <v>68</v>
      </c>
      <c r="D173" t="s">
        <v>26</v>
      </c>
      <c r="E173" t="s">
        <v>8</v>
      </c>
      <c r="F173" t="s">
        <v>51</v>
      </c>
      <c r="G173" t="s">
        <v>73</v>
      </c>
      <c r="H173" t="s">
        <v>48</v>
      </c>
      <c r="I173">
        <v>8</v>
      </c>
      <c r="J173" s="3">
        <v>295000</v>
      </c>
      <c r="K173" s="3">
        <v>185000</v>
      </c>
      <c r="L173" s="3">
        <v>2360000</v>
      </c>
      <c r="M173" s="3">
        <v>1480000</v>
      </c>
      <c r="N173" s="3">
        <v>880000</v>
      </c>
      <c r="O173" s="4">
        <f t="shared" si="2"/>
        <v>0.3728813559322034</v>
      </c>
    </row>
    <row r="174" spans="1:15">
      <c r="A174" s="2">
        <v>46098</v>
      </c>
      <c r="B174" t="s">
        <v>241</v>
      </c>
      <c r="C174" t="s">
        <v>50</v>
      </c>
      <c r="D174" t="s">
        <v>27</v>
      </c>
      <c r="E174" t="s">
        <v>8</v>
      </c>
      <c r="F174" t="s">
        <v>63</v>
      </c>
      <c r="G174" t="s">
        <v>52</v>
      </c>
      <c r="H174" t="s">
        <v>48</v>
      </c>
      <c r="I174">
        <v>2</v>
      </c>
      <c r="J174" s="3">
        <v>235000</v>
      </c>
      <c r="K174" s="3">
        <v>145000</v>
      </c>
      <c r="L174" s="3">
        <v>470000</v>
      </c>
      <c r="M174" s="3">
        <v>290000</v>
      </c>
      <c r="N174" s="3">
        <v>180000</v>
      </c>
      <c r="O174" s="4">
        <f t="shared" si="2"/>
        <v>0.38297872340425532</v>
      </c>
    </row>
    <row r="175" spans="1:15">
      <c r="A175" s="2">
        <v>46098</v>
      </c>
      <c r="B175" t="s">
        <v>242</v>
      </c>
      <c r="C175" t="s">
        <v>86</v>
      </c>
      <c r="D175" t="s">
        <v>30</v>
      </c>
      <c r="E175" t="s">
        <v>9</v>
      </c>
      <c r="F175" t="s">
        <v>54</v>
      </c>
      <c r="G175" t="s">
        <v>52</v>
      </c>
      <c r="H175" t="s">
        <v>48</v>
      </c>
      <c r="I175">
        <v>2</v>
      </c>
      <c r="J175" s="3">
        <v>205000</v>
      </c>
      <c r="K175" s="3">
        <v>125000</v>
      </c>
      <c r="L175" s="3">
        <v>410000</v>
      </c>
      <c r="M175" s="3">
        <v>250000</v>
      </c>
      <c r="N175" s="3">
        <v>160000</v>
      </c>
      <c r="O175" s="4">
        <f t="shared" si="2"/>
        <v>0.3902439024390244</v>
      </c>
    </row>
    <row r="176" spans="1:15">
      <c r="A176" s="2">
        <v>46099</v>
      </c>
      <c r="B176" t="s">
        <v>243</v>
      </c>
      <c r="C176" t="s">
        <v>57</v>
      </c>
      <c r="D176" t="s">
        <v>58</v>
      </c>
      <c r="E176" t="s">
        <v>14</v>
      </c>
      <c r="F176" t="s">
        <v>54</v>
      </c>
      <c r="G176" t="s">
        <v>47</v>
      </c>
      <c r="H176" t="s">
        <v>48</v>
      </c>
      <c r="I176">
        <v>3</v>
      </c>
      <c r="J176" s="3">
        <v>159000</v>
      </c>
      <c r="K176" s="3">
        <v>88000</v>
      </c>
      <c r="L176" s="3">
        <v>477000</v>
      </c>
      <c r="M176" s="3">
        <v>264000</v>
      </c>
      <c r="N176" s="3">
        <v>213000</v>
      </c>
      <c r="O176" s="4">
        <f t="shared" si="2"/>
        <v>0.44654088050314467</v>
      </c>
    </row>
    <row r="177" spans="1:15">
      <c r="A177" s="2">
        <v>46099</v>
      </c>
      <c r="B177" t="s">
        <v>244</v>
      </c>
      <c r="C177" t="s">
        <v>80</v>
      </c>
      <c r="D177" t="s">
        <v>81</v>
      </c>
      <c r="E177" t="s">
        <v>15</v>
      </c>
      <c r="F177" t="s">
        <v>46</v>
      </c>
      <c r="G177" t="s">
        <v>52</v>
      </c>
      <c r="H177" t="s">
        <v>48</v>
      </c>
      <c r="I177">
        <v>2</v>
      </c>
      <c r="J177" s="3">
        <v>59000</v>
      </c>
      <c r="K177" s="3">
        <v>28000</v>
      </c>
      <c r="L177" s="3">
        <v>118000</v>
      </c>
      <c r="M177" s="3">
        <v>56000</v>
      </c>
      <c r="N177" s="3">
        <v>62000</v>
      </c>
      <c r="O177" s="4">
        <f t="shared" si="2"/>
        <v>0.52542372881355937</v>
      </c>
    </row>
    <row r="178" spans="1:15">
      <c r="A178" s="2">
        <v>46100</v>
      </c>
      <c r="B178" t="s">
        <v>245</v>
      </c>
      <c r="C178" t="s">
        <v>80</v>
      </c>
      <c r="D178" t="s">
        <v>81</v>
      </c>
      <c r="E178" t="s">
        <v>15</v>
      </c>
      <c r="F178" t="s">
        <v>63</v>
      </c>
      <c r="G178" t="s">
        <v>61</v>
      </c>
      <c r="H178" t="s">
        <v>48</v>
      </c>
      <c r="I178">
        <v>5</v>
      </c>
      <c r="J178" s="3">
        <v>59000</v>
      </c>
      <c r="K178" s="3">
        <v>28000</v>
      </c>
      <c r="L178" s="3">
        <v>295000</v>
      </c>
      <c r="M178" s="3">
        <v>140000</v>
      </c>
      <c r="N178" s="3">
        <v>155000</v>
      </c>
      <c r="O178" s="4">
        <f t="shared" si="2"/>
        <v>0.52542372881355937</v>
      </c>
    </row>
    <row r="179" spans="1:15">
      <c r="A179" s="2">
        <v>46100</v>
      </c>
      <c r="B179" t="s">
        <v>246</v>
      </c>
      <c r="C179" t="s">
        <v>77</v>
      </c>
      <c r="D179" t="s">
        <v>33</v>
      </c>
      <c r="E179" t="s">
        <v>14</v>
      </c>
      <c r="F179" t="s">
        <v>54</v>
      </c>
      <c r="G179" t="s">
        <v>59</v>
      </c>
      <c r="H179" t="s">
        <v>48</v>
      </c>
      <c r="I179">
        <v>1</v>
      </c>
      <c r="J179" s="3">
        <v>129000</v>
      </c>
      <c r="K179" s="3">
        <v>72000</v>
      </c>
      <c r="L179" s="3">
        <v>129000</v>
      </c>
      <c r="M179" s="3">
        <v>72000</v>
      </c>
      <c r="N179" s="3">
        <v>57000</v>
      </c>
      <c r="O179" s="4">
        <f t="shared" si="2"/>
        <v>0.44186046511627908</v>
      </c>
    </row>
    <row r="180" spans="1:15">
      <c r="A180" s="2">
        <v>46100</v>
      </c>
      <c r="B180" t="s">
        <v>247</v>
      </c>
      <c r="C180" t="s">
        <v>80</v>
      </c>
      <c r="D180" t="s">
        <v>81</v>
      </c>
      <c r="E180" t="s">
        <v>15</v>
      </c>
      <c r="F180" t="s">
        <v>54</v>
      </c>
      <c r="G180" t="s">
        <v>47</v>
      </c>
      <c r="H180" t="s">
        <v>48</v>
      </c>
      <c r="I180">
        <v>2</v>
      </c>
      <c r="J180" s="3">
        <v>59000</v>
      </c>
      <c r="K180" s="3">
        <v>28000</v>
      </c>
      <c r="L180" s="3">
        <v>118000</v>
      </c>
      <c r="M180" s="3">
        <v>56000</v>
      </c>
      <c r="N180" s="3">
        <v>62000</v>
      </c>
      <c r="O180" s="4">
        <f t="shared" si="2"/>
        <v>0.52542372881355937</v>
      </c>
    </row>
    <row r="181" spans="1:15">
      <c r="A181" s="2">
        <v>46101</v>
      </c>
      <c r="B181" t="s">
        <v>248</v>
      </c>
      <c r="C181" t="s">
        <v>72</v>
      </c>
      <c r="D181" t="s">
        <v>29</v>
      </c>
      <c r="E181" t="s">
        <v>9</v>
      </c>
      <c r="F181" t="s">
        <v>63</v>
      </c>
      <c r="G181" t="s">
        <v>73</v>
      </c>
      <c r="H181" t="s">
        <v>48</v>
      </c>
      <c r="I181">
        <v>1</v>
      </c>
      <c r="J181" s="3">
        <v>115000</v>
      </c>
      <c r="K181" s="3">
        <v>65000</v>
      </c>
      <c r="L181" s="3">
        <v>115000</v>
      </c>
      <c r="M181" s="3">
        <v>65000</v>
      </c>
      <c r="N181" s="3">
        <v>50000</v>
      </c>
      <c r="O181" s="4">
        <f t="shared" si="2"/>
        <v>0.43478260869565216</v>
      </c>
    </row>
    <row r="182" spans="1:15">
      <c r="A182" s="2">
        <v>46101</v>
      </c>
      <c r="B182" t="s">
        <v>249</v>
      </c>
      <c r="C182" t="s">
        <v>45</v>
      </c>
      <c r="D182" t="s">
        <v>31</v>
      </c>
      <c r="E182" t="s">
        <v>13</v>
      </c>
      <c r="F182" t="s">
        <v>63</v>
      </c>
      <c r="G182" t="s">
        <v>61</v>
      </c>
      <c r="H182" t="s">
        <v>48</v>
      </c>
      <c r="I182">
        <v>6</v>
      </c>
      <c r="J182" s="3">
        <v>99000</v>
      </c>
      <c r="K182" s="3">
        <v>55000</v>
      </c>
      <c r="L182" s="3">
        <v>594000</v>
      </c>
      <c r="M182" s="3">
        <v>330000</v>
      </c>
      <c r="N182" s="3">
        <v>264000</v>
      </c>
      <c r="O182" s="4">
        <f t="shared" si="2"/>
        <v>0.44444444444444442</v>
      </c>
    </row>
    <row r="183" spans="1:15">
      <c r="A183" s="2">
        <v>46101</v>
      </c>
      <c r="B183" t="s">
        <v>250</v>
      </c>
      <c r="C183" t="s">
        <v>77</v>
      </c>
      <c r="D183" t="s">
        <v>33</v>
      </c>
      <c r="E183" t="s">
        <v>14</v>
      </c>
      <c r="F183" t="s">
        <v>46</v>
      </c>
      <c r="G183" t="s">
        <v>70</v>
      </c>
      <c r="H183" t="s">
        <v>55</v>
      </c>
      <c r="I183">
        <v>1</v>
      </c>
      <c r="J183" s="3">
        <v>129000</v>
      </c>
      <c r="K183" s="3">
        <v>72000</v>
      </c>
      <c r="L183" s="3">
        <v>-129000</v>
      </c>
      <c r="M183" s="3">
        <v>-72000</v>
      </c>
      <c r="N183" s="3">
        <v>-57000</v>
      </c>
      <c r="O183" s="4">
        <f t="shared" si="2"/>
        <v>0.44186046511627908</v>
      </c>
    </row>
    <row r="184" spans="1:15">
      <c r="A184" s="2">
        <v>46102</v>
      </c>
      <c r="B184" t="s">
        <v>251</v>
      </c>
      <c r="C184" t="s">
        <v>50</v>
      </c>
      <c r="D184" t="s">
        <v>27</v>
      </c>
      <c r="E184" t="s">
        <v>8</v>
      </c>
      <c r="F184" t="s">
        <v>46</v>
      </c>
      <c r="G184" t="s">
        <v>59</v>
      </c>
      <c r="H184" t="s">
        <v>55</v>
      </c>
      <c r="I184">
        <v>3</v>
      </c>
      <c r="J184" s="3">
        <v>235000</v>
      </c>
      <c r="K184" s="3">
        <v>145000</v>
      </c>
      <c r="L184" s="3">
        <v>-705000</v>
      </c>
      <c r="M184" s="3">
        <v>-435000</v>
      </c>
      <c r="N184" s="3">
        <v>-270000</v>
      </c>
      <c r="O184" s="4">
        <f t="shared" si="2"/>
        <v>0.38297872340425532</v>
      </c>
    </row>
    <row r="185" spans="1:15">
      <c r="A185" s="2">
        <v>46103</v>
      </c>
      <c r="B185" t="s">
        <v>252</v>
      </c>
      <c r="C185" t="s">
        <v>50</v>
      </c>
      <c r="D185" t="s">
        <v>27</v>
      </c>
      <c r="E185" t="s">
        <v>8</v>
      </c>
      <c r="F185" t="s">
        <v>63</v>
      </c>
      <c r="G185" t="s">
        <v>73</v>
      </c>
      <c r="H185" t="s">
        <v>48</v>
      </c>
      <c r="I185">
        <v>1</v>
      </c>
      <c r="J185" s="3">
        <v>235000</v>
      </c>
      <c r="K185" s="3">
        <v>145000</v>
      </c>
      <c r="L185" s="3">
        <v>235000</v>
      </c>
      <c r="M185" s="3">
        <v>145000</v>
      </c>
      <c r="N185" s="3">
        <v>90000</v>
      </c>
      <c r="O185" s="4">
        <f t="shared" si="2"/>
        <v>0.38297872340425532</v>
      </c>
    </row>
    <row r="186" spans="1:15">
      <c r="A186" s="2">
        <v>46103</v>
      </c>
      <c r="B186" t="s">
        <v>253</v>
      </c>
      <c r="C186" t="s">
        <v>65</v>
      </c>
      <c r="D186" t="s">
        <v>28</v>
      </c>
      <c r="E186" t="s">
        <v>8</v>
      </c>
      <c r="F186" t="s">
        <v>51</v>
      </c>
      <c r="G186" t="s">
        <v>61</v>
      </c>
      <c r="H186" t="s">
        <v>48</v>
      </c>
      <c r="I186">
        <v>2</v>
      </c>
      <c r="J186" s="3">
        <v>340000</v>
      </c>
      <c r="K186" s="3">
        <v>210000</v>
      </c>
      <c r="L186" s="3">
        <v>680000</v>
      </c>
      <c r="M186" s="3">
        <v>420000</v>
      </c>
      <c r="N186" s="3">
        <v>260000</v>
      </c>
      <c r="O186" s="4">
        <f t="shared" si="2"/>
        <v>0.38235294117647056</v>
      </c>
    </row>
    <row r="187" spans="1:15">
      <c r="A187" s="2">
        <v>46103</v>
      </c>
      <c r="B187" t="s">
        <v>254</v>
      </c>
      <c r="C187" t="s">
        <v>86</v>
      </c>
      <c r="D187" t="s">
        <v>30</v>
      </c>
      <c r="E187" t="s">
        <v>9</v>
      </c>
      <c r="F187" t="s">
        <v>46</v>
      </c>
      <c r="G187" t="s">
        <v>61</v>
      </c>
      <c r="H187" t="s">
        <v>95</v>
      </c>
      <c r="I187">
        <v>2</v>
      </c>
      <c r="J187" s="3">
        <v>205000</v>
      </c>
      <c r="K187" s="3">
        <v>125000</v>
      </c>
      <c r="L187" s="3">
        <v>0</v>
      </c>
      <c r="M187" s="3">
        <v>0</v>
      </c>
      <c r="N187" s="3">
        <v>0</v>
      </c>
      <c r="O187" s="4">
        <f t="shared" si="2"/>
        <v>0</v>
      </c>
    </row>
    <row r="188" spans="1:15">
      <c r="A188" s="2">
        <v>46103</v>
      </c>
      <c r="B188" t="s">
        <v>255</v>
      </c>
      <c r="C188" t="s">
        <v>72</v>
      </c>
      <c r="D188" t="s">
        <v>29</v>
      </c>
      <c r="E188" t="s">
        <v>9</v>
      </c>
      <c r="F188" t="s">
        <v>46</v>
      </c>
      <c r="G188" t="s">
        <v>59</v>
      </c>
      <c r="H188" t="s">
        <v>48</v>
      </c>
      <c r="I188">
        <v>4</v>
      </c>
      <c r="J188" s="3">
        <v>115000</v>
      </c>
      <c r="K188" s="3">
        <v>65000</v>
      </c>
      <c r="L188" s="3">
        <v>460000</v>
      </c>
      <c r="M188" s="3">
        <v>260000</v>
      </c>
      <c r="N188" s="3">
        <v>200000</v>
      </c>
      <c r="O188" s="4">
        <f t="shared" si="2"/>
        <v>0.43478260869565216</v>
      </c>
    </row>
    <row r="189" spans="1:15">
      <c r="A189" s="2">
        <v>46104</v>
      </c>
      <c r="B189" t="s">
        <v>256</v>
      </c>
      <c r="C189" t="s">
        <v>50</v>
      </c>
      <c r="D189" t="s">
        <v>27</v>
      </c>
      <c r="E189" t="s">
        <v>8</v>
      </c>
      <c r="F189" t="s">
        <v>51</v>
      </c>
      <c r="G189" t="s">
        <v>70</v>
      </c>
      <c r="H189" t="s">
        <v>48</v>
      </c>
      <c r="I189">
        <v>2</v>
      </c>
      <c r="J189" s="3">
        <v>235000</v>
      </c>
      <c r="K189" s="3">
        <v>145000</v>
      </c>
      <c r="L189" s="3">
        <v>470000</v>
      </c>
      <c r="M189" s="3">
        <v>290000</v>
      </c>
      <c r="N189" s="3">
        <v>180000</v>
      </c>
      <c r="O189" s="4">
        <f t="shared" si="2"/>
        <v>0.38297872340425532</v>
      </c>
    </row>
    <row r="190" spans="1:15">
      <c r="A190" s="2">
        <v>46104</v>
      </c>
      <c r="B190" t="s">
        <v>257</v>
      </c>
      <c r="C190" t="s">
        <v>45</v>
      </c>
      <c r="D190" t="s">
        <v>31</v>
      </c>
      <c r="E190" t="s">
        <v>13</v>
      </c>
      <c r="F190" t="s">
        <v>51</v>
      </c>
      <c r="G190" t="s">
        <v>47</v>
      </c>
      <c r="H190" t="s">
        <v>48</v>
      </c>
      <c r="I190">
        <v>8</v>
      </c>
      <c r="J190" s="3">
        <v>99000</v>
      </c>
      <c r="K190" s="3">
        <v>55000</v>
      </c>
      <c r="L190" s="3">
        <v>792000</v>
      </c>
      <c r="M190" s="3">
        <v>440000</v>
      </c>
      <c r="N190" s="3">
        <v>352000</v>
      </c>
      <c r="O190" s="4">
        <f t="shared" si="2"/>
        <v>0.44444444444444442</v>
      </c>
    </row>
    <row r="191" spans="1:15">
      <c r="A191" s="2">
        <v>46105</v>
      </c>
      <c r="B191" t="s">
        <v>258</v>
      </c>
      <c r="C191" t="s">
        <v>80</v>
      </c>
      <c r="D191" t="s">
        <v>81</v>
      </c>
      <c r="E191" t="s">
        <v>15</v>
      </c>
      <c r="F191" t="s">
        <v>63</v>
      </c>
      <c r="G191" t="s">
        <v>52</v>
      </c>
      <c r="H191" t="s">
        <v>48</v>
      </c>
      <c r="I191">
        <v>1</v>
      </c>
      <c r="J191" s="3">
        <v>59000</v>
      </c>
      <c r="K191" s="3">
        <v>28000</v>
      </c>
      <c r="L191" s="3">
        <v>59000</v>
      </c>
      <c r="M191" s="3">
        <v>28000</v>
      </c>
      <c r="N191" s="3">
        <v>31000</v>
      </c>
      <c r="O191" s="4">
        <f t="shared" si="2"/>
        <v>0.52542372881355937</v>
      </c>
    </row>
    <row r="192" spans="1:15">
      <c r="A192" s="2">
        <v>46105</v>
      </c>
      <c r="B192" t="s">
        <v>259</v>
      </c>
      <c r="C192" t="s">
        <v>72</v>
      </c>
      <c r="D192" t="s">
        <v>29</v>
      </c>
      <c r="E192" t="s">
        <v>9</v>
      </c>
      <c r="F192" t="s">
        <v>46</v>
      </c>
      <c r="G192" t="s">
        <v>70</v>
      </c>
      <c r="H192" t="s">
        <v>48</v>
      </c>
      <c r="I192">
        <v>10</v>
      </c>
      <c r="J192" s="3">
        <v>115000</v>
      </c>
      <c r="K192" s="3">
        <v>65000</v>
      </c>
      <c r="L192" s="3">
        <v>1150000</v>
      </c>
      <c r="M192" s="3">
        <v>650000</v>
      </c>
      <c r="N192" s="3">
        <v>500000</v>
      </c>
      <c r="O192" s="4">
        <f t="shared" si="2"/>
        <v>0.43478260869565216</v>
      </c>
    </row>
    <row r="193" spans="1:15">
      <c r="A193" s="2">
        <v>46105</v>
      </c>
      <c r="B193" t="s">
        <v>260</v>
      </c>
      <c r="C193" t="s">
        <v>68</v>
      </c>
      <c r="D193" t="s">
        <v>26</v>
      </c>
      <c r="E193" t="s">
        <v>8</v>
      </c>
      <c r="F193" t="s">
        <v>46</v>
      </c>
      <c r="G193" t="s">
        <v>47</v>
      </c>
      <c r="H193" t="s">
        <v>48</v>
      </c>
      <c r="I193">
        <v>1</v>
      </c>
      <c r="J193" s="3">
        <v>295000</v>
      </c>
      <c r="K193" s="3">
        <v>185000</v>
      </c>
      <c r="L193" s="3">
        <v>295000</v>
      </c>
      <c r="M193" s="3">
        <v>185000</v>
      </c>
      <c r="N193" s="3">
        <v>110000</v>
      </c>
      <c r="O193" s="4">
        <f t="shared" si="2"/>
        <v>0.3728813559322034</v>
      </c>
    </row>
    <row r="194" spans="1:15">
      <c r="A194" s="2">
        <v>46107</v>
      </c>
      <c r="B194" t="s">
        <v>261</v>
      </c>
      <c r="C194" t="s">
        <v>94</v>
      </c>
      <c r="D194" t="s">
        <v>32</v>
      </c>
      <c r="E194" t="s">
        <v>13</v>
      </c>
      <c r="F194" t="s">
        <v>46</v>
      </c>
      <c r="G194" t="s">
        <v>47</v>
      </c>
      <c r="H194" t="s">
        <v>48</v>
      </c>
      <c r="I194">
        <v>3</v>
      </c>
      <c r="J194" s="3">
        <v>229000</v>
      </c>
      <c r="K194" s="3">
        <v>135000</v>
      </c>
      <c r="L194" s="3">
        <v>687000</v>
      </c>
      <c r="M194" s="3">
        <v>405000</v>
      </c>
      <c r="N194" s="3">
        <v>282000</v>
      </c>
      <c r="O194" s="4">
        <f t="shared" ref="O194:O257" si="3">IFERROR(N194/L194,0)</f>
        <v>0.41048034934497818</v>
      </c>
    </row>
    <row r="195" spans="1:15">
      <c r="A195" s="2">
        <v>46107</v>
      </c>
      <c r="B195" t="s">
        <v>262</v>
      </c>
      <c r="C195" t="s">
        <v>50</v>
      </c>
      <c r="D195" t="s">
        <v>27</v>
      </c>
      <c r="E195" t="s">
        <v>8</v>
      </c>
      <c r="F195" t="s">
        <v>51</v>
      </c>
      <c r="G195" t="s">
        <v>52</v>
      </c>
      <c r="H195" t="s">
        <v>48</v>
      </c>
      <c r="I195">
        <v>3</v>
      </c>
      <c r="J195" s="3">
        <v>235000</v>
      </c>
      <c r="K195" s="3">
        <v>145000</v>
      </c>
      <c r="L195" s="3">
        <v>705000</v>
      </c>
      <c r="M195" s="3">
        <v>435000</v>
      </c>
      <c r="N195" s="3">
        <v>270000</v>
      </c>
      <c r="O195" s="4">
        <f t="shared" si="3"/>
        <v>0.38297872340425532</v>
      </c>
    </row>
    <row r="196" spans="1:15">
      <c r="A196" s="2">
        <v>46107</v>
      </c>
      <c r="B196" t="s">
        <v>263</v>
      </c>
      <c r="C196" t="s">
        <v>86</v>
      </c>
      <c r="D196" t="s">
        <v>30</v>
      </c>
      <c r="E196" t="s">
        <v>9</v>
      </c>
      <c r="F196" t="s">
        <v>46</v>
      </c>
      <c r="G196" t="s">
        <v>52</v>
      </c>
      <c r="H196" t="s">
        <v>48</v>
      </c>
      <c r="I196">
        <v>1</v>
      </c>
      <c r="J196" s="3">
        <v>205000</v>
      </c>
      <c r="K196" s="3">
        <v>125000</v>
      </c>
      <c r="L196" s="3">
        <v>205000</v>
      </c>
      <c r="M196" s="3">
        <v>125000</v>
      </c>
      <c r="N196" s="3">
        <v>80000</v>
      </c>
      <c r="O196" s="4">
        <f t="shared" si="3"/>
        <v>0.3902439024390244</v>
      </c>
    </row>
    <row r="197" spans="1:15">
      <c r="A197" s="2">
        <v>46107</v>
      </c>
      <c r="B197" t="s">
        <v>264</v>
      </c>
      <c r="C197" t="s">
        <v>77</v>
      </c>
      <c r="D197" t="s">
        <v>33</v>
      </c>
      <c r="E197" t="s">
        <v>14</v>
      </c>
      <c r="F197" t="s">
        <v>63</v>
      </c>
      <c r="G197" t="s">
        <v>47</v>
      </c>
      <c r="H197" t="s">
        <v>48</v>
      </c>
      <c r="I197">
        <v>1</v>
      </c>
      <c r="J197" s="3">
        <v>129000</v>
      </c>
      <c r="K197" s="3">
        <v>72000</v>
      </c>
      <c r="L197" s="3">
        <v>129000</v>
      </c>
      <c r="M197" s="3">
        <v>72000</v>
      </c>
      <c r="N197" s="3">
        <v>57000</v>
      </c>
      <c r="O197" s="4">
        <f t="shared" si="3"/>
        <v>0.44186046511627908</v>
      </c>
    </row>
    <row r="198" spans="1:15">
      <c r="A198" s="2">
        <v>46108</v>
      </c>
      <c r="B198" t="s">
        <v>265</v>
      </c>
      <c r="C198" t="s">
        <v>65</v>
      </c>
      <c r="D198" t="s">
        <v>28</v>
      </c>
      <c r="E198" t="s">
        <v>8</v>
      </c>
      <c r="F198" t="s">
        <v>54</v>
      </c>
      <c r="G198" t="s">
        <v>61</v>
      </c>
      <c r="H198" t="s">
        <v>48</v>
      </c>
      <c r="I198">
        <v>1</v>
      </c>
      <c r="J198" s="3">
        <v>340000</v>
      </c>
      <c r="K198" s="3">
        <v>210000</v>
      </c>
      <c r="L198" s="3">
        <v>340000</v>
      </c>
      <c r="M198" s="3">
        <v>210000</v>
      </c>
      <c r="N198" s="3">
        <v>130000</v>
      </c>
      <c r="O198" s="4">
        <f t="shared" si="3"/>
        <v>0.38235294117647056</v>
      </c>
    </row>
    <row r="199" spans="1:15">
      <c r="A199" s="2">
        <v>46108</v>
      </c>
      <c r="B199" t="s">
        <v>266</v>
      </c>
      <c r="C199" t="s">
        <v>65</v>
      </c>
      <c r="D199" t="s">
        <v>28</v>
      </c>
      <c r="E199" t="s">
        <v>8</v>
      </c>
      <c r="F199" t="s">
        <v>46</v>
      </c>
      <c r="G199" t="s">
        <v>52</v>
      </c>
      <c r="H199" t="s">
        <v>48</v>
      </c>
      <c r="I199">
        <v>1</v>
      </c>
      <c r="J199" s="3">
        <v>340000</v>
      </c>
      <c r="K199" s="3">
        <v>210000</v>
      </c>
      <c r="L199" s="3">
        <v>340000</v>
      </c>
      <c r="M199" s="3">
        <v>210000</v>
      </c>
      <c r="N199" s="3">
        <v>130000</v>
      </c>
      <c r="O199" s="4">
        <f t="shared" si="3"/>
        <v>0.38235294117647056</v>
      </c>
    </row>
    <row r="200" spans="1:15">
      <c r="A200" s="2">
        <v>46108</v>
      </c>
      <c r="B200" t="s">
        <v>267</v>
      </c>
      <c r="C200" t="s">
        <v>65</v>
      </c>
      <c r="D200" t="s">
        <v>28</v>
      </c>
      <c r="E200" t="s">
        <v>8</v>
      </c>
      <c r="F200" t="s">
        <v>54</v>
      </c>
      <c r="G200" t="s">
        <v>52</v>
      </c>
      <c r="H200" t="s">
        <v>48</v>
      </c>
      <c r="I200">
        <v>1</v>
      </c>
      <c r="J200" s="3">
        <v>340000</v>
      </c>
      <c r="K200" s="3">
        <v>210000</v>
      </c>
      <c r="L200" s="3">
        <v>340000</v>
      </c>
      <c r="M200" s="3">
        <v>210000</v>
      </c>
      <c r="N200" s="3">
        <v>130000</v>
      </c>
      <c r="O200" s="4">
        <f t="shared" si="3"/>
        <v>0.38235294117647056</v>
      </c>
    </row>
    <row r="201" spans="1:15">
      <c r="A201" s="2">
        <v>46109</v>
      </c>
      <c r="B201" t="s">
        <v>268</v>
      </c>
      <c r="C201" t="s">
        <v>50</v>
      </c>
      <c r="D201" t="s">
        <v>27</v>
      </c>
      <c r="E201" t="s">
        <v>8</v>
      </c>
      <c r="F201" t="s">
        <v>54</v>
      </c>
      <c r="G201" t="s">
        <v>52</v>
      </c>
      <c r="H201" t="s">
        <v>48</v>
      </c>
      <c r="I201">
        <v>2</v>
      </c>
      <c r="J201" s="3">
        <v>235000</v>
      </c>
      <c r="K201" s="3">
        <v>145000</v>
      </c>
      <c r="L201" s="3">
        <v>470000</v>
      </c>
      <c r="M201" s="3">
        <v>290000</v>
      </c>
      <c r="N201" s="3">
        <v>180000</v>
      </c>
      <c r="O201" s="4">
        <f t="shared" si="3"/>
        <v>0.38297872340425532</v>
      </c>
    </row>
    <row r="202" spans="1:15">
      <c r="A202" s="2">
        <v>46109</v>
      </c>
      <c r="B202" t="s">
        <v>269</v>
      </c>
      <c r="C202" t="s">
        <v>80</v>
      </c>
      <c r="D202" t="s">
        <v>81</v>
      </c>
      <c r="E202" t="s">
        <v>15</v>
      </c>
      <c r="F202" t="s">
        <v>54</v>
      </c>
      <c r="G202" t="s">
        <v>70</v>
      </c>
      <c r="H202" t="s">
        <v>48</v>
      </c>
      <c r="I202">
        <v>1</v>
      </c>
      <c r="J202" s="3">
        <v>59000</v>
      </c>
      <c r="K202" s="3">
        <v>28000</v>
      </c>
      <c r="L202" s="3">
        <v>59000</v>
      </c>
      <c r="M202" s="3">
        <v>28000</v>
      </c>
      <c r="N202" s="3">
        <v>31000</v>
      </c>
      <c r="O202" s="4">
        <f t="shared" si="3"/>
        <v>0.52542372881355937</v>
      </c>
    </row>
    <row r="203" spans="1:15">
      <c r="A203" s="2">
        <v>46110</v>
      </c>
      <c r="B203" t="s">
        <v>270</v>
      </c>
      <c r="C203" t="s">
        <v>50</v>
      </c>
      <c r="D203" t="s">
        <v>27</v>
      </c>
      <c r="E203" t="s">
        <v>8</v>
      </c>
      <c r="F203" t="s">
        <v>63</v>
      </c>
      <c r="G203" t="s">
        <v>52</v>
      </c>
      <c r="H203" t="s">
        <v>48</v>
      </c>
      <c r="I203">
        <v>1</v>
      </c>
      <c r="J203" s="3">
        <v>235000</v>
      </c>
      <c r="K203" s="3">
        <v>145000</v>
      </c>
      <c r="L203" s="3">
        <v>235000</v>
      </c>
      <c r="M203" s="3">
        <v>145000</v>
      </c>
      <c r="N203" s="3">
        <v>90000</v>
      </c>
      <c r="O203" s="4">
        <f t="shared" si="3"/>
        <v>0.38297872340425532</v>
      </c>
    </row>
    <row r="204" spans="1:15">
      <c r="A204" s="2">
        <v>46110</v>
      </c>
      <c r="B204" t="s">
        <v>271</v>
      </c>
      <c r="C204" t="s">
        <v>77</v>
      </c>
      <c r="D204" t="s">
        <v>33</v>
      </c>
      <c r="E204" t="s">
        <v>14</v>
      </c>
      <c r="F204" t="s">
        <v>54</v>
      </c>
      <c r="G204" t="s">
        <v>73</v>
      </c>
      <c r="H204" t="s">
        <v>95</v>
      </c>
      <c r="I204">
        <v>1</v>
      </c>
      <c r="J204" s="3">
        <v>129000</v>
      </c>
      <c r="K204" s="3">
        <v>72000</v>
      </c>
      <c r="L204" s="3">
        <v>0</v>
      </c>
      <c r="M204" s="3">
        <v>0</v>
      </c>
      <c r="N204" s="3">
        <v>0</v>
      </c>
      <c r="O204" s="4">
        <f t="shared" si="3"/>
        <v>0</v>
      </c>
    </row>
    <row r="205" spans="1:15">
      <c r="A205" s="2">
        <v>46111</v>
      </c>
      <c r="B205" t="s">
        <v>272</v>
      </c>
      <c r="C205" t="s">
        <v>50</v>
      </c>
      <c r="D205" t="s">
        <v>27</v>
      </c>
      <c r="E205" t="s">
        <v>8</v>
      </c>
      <c r="F205" t="s">
        <v>51</v>
      </c>
      <c r="G205" t="s">
        <v>70</v>
      </c>
      <c r="H205" t="s">
        <v>48</v>
      </c>
      <c r="I205">
        <v>3</v>
      </c>
      <c r="J205" s="3">
        <v>235000</v>
      </c>
      <c r="K205" s="3">
        <v>145000</v>
      </c>
      <c r="L205" s="3">
        <v>705000</v>
      </c>
      <c r="M205" s="3">
        <v>435000</v>
      </c>
      <c r="N205" s="3">
        <v>270000</v>
      </c>
      <c r="O205" s="4">
        <f t="shared" si="3"/>
        <v>0.38297872340425532</v>
      </c>
    </row>
    <row r="206" spans="1:15">
      <c r="A206" s="2">
        <v>46112</v>
      </c>
      <c r="B206" t="s">
        <v>273</v>
      </c>
      <c r="C206" t="s">
        <v>68</v>
      </c>
      <c r="D206" t="s">
        <v>26</v>
      </c>
      <c r="E206" t="s">
        <v>8</v>
      </c>
      <c r="F206" t="s">
        <v>46</v>
      </c>
      <c r="G206" t="s">
        <v>73</v>
      </c>
      <c r="H206" t="s">
        <v>48</v>
      </c>
      <c r="I206">
        <v>1</v>
      </c>
      <c r="J206" s="3">
        <v>295000</v>
      </c>
      <c r="K206" s="3">
        <v>185000</v>
      </c>
      <c r="L206" s="3">
        <v>295000</v>
      </c>
      <c r="M206" s="3">
        <v>185000</v>
      </c>
      <c r="N206" s="3">
        <v>110000</v>
      </c>
      <c r="O206" s="4">
        <f t="shared" si="3"/>
        <v>0.3728813559322034</v>
      </c>
    </row>
    <row r="207" spans="1:15">
      <c r="A207" s="2">
        <v>46112</v>
      </c>
      <c r="B207" t="s">
        <v>274</v>
      </c>
      <c r="C207" t="s">
        <v>65</v>
      </c>
      <c r="D207" t="s">
        <v>28</v>
      </c>
      <c r="E207" t="s">
        <v>8</v>
      </c>
      <c r="F207" t="s">
        <v>54</v>
      </c>
      <c r="G207" t="s">
        <v>70</v>
      </c>
      <c r="H207" t="s">
        <v>48</v>
      </c>
      <c r="I207">
        <v>1</v>
      </c>
      <c r="J207" s="3">
        <v>340000</v>
      </c>
      <c r="K207" s="3">
        <v>210000</v>
      </c>
      <c r="L207" s="3">
        <v>340000</v>
      </c>
      <c r="M207" s="3">
        <v>210000</v>
      </c>
      <c r="N207" s="3">
        <v>130000</v>
      </c>
      <c r="O207" s="4">
        <f t="shared" si="3"/>
        <v>0.38235294117647056</v>
      </c>
    </row>
    <row r="208" spans="1:15">
      <c r="A208" s="2">
        <v>46112</v>
      </c>
      <c r="B208" t="s">
        <v>275</v>
      </c>
      <c r="C208" t="s">
        <v>68</v>
      </c>
      <c r="D208" t="s">
        <v>26</v>
      </c>
      <c r="E208" t="s">
        <v>8</v>
      </c>
      <c r="F208" t="s">
        <v>51</v>
      </c>
      <c r="G208" t="s">
        <v>70</v>
      </c>
      <c r="H208" t="s">
        <v>48</v>
      </c>
      <c r="I208">
        <v>2</v>
      </c>
      <c r="J208" s="3">
        <v>295000</v>
      </c>
      <c r="K208" s="3">
        <v>185000</v>
      </c>
      <c r="L208" s="3">
        <v>590000</v>
      </c>
      <c r="M208" s="3">
        <v>370000</v>
      </c>
      <c r="N208" s="3">
        <v>220000</v>
      </c>
      <c r="O208" s="4">
        <f t="shared" si="3"/>
        <v>0.3728813559322034</v>
      </c>
    </row>
    <row r="209" spans="1:15">
      <c r="A209" s="2">
        <v>46113</v>
      </c>
      <c r="B209" t="s">
        <v>276</v>
      </c>
      <c r="C209" t="s">
        <v>72</v>
      </c>
      <c r="D209" t="s">
        <v>29</v>
      </c>
      <c r="E209" t="s">
        <v>9</v>
      </c>
      <c r="F209" t="s">
        <v>54</v>
      </c>
      <c r="G209" t="s">
        <v>52</v>
      </c>
      <c r="H209" t="s">
        <v>48</v>
      </c>
      <c r="I209">
        <v>3</v>
      </c>
      <c r="J209" s="3">
        <v>115000</v>
      </c>
      <c r="K209" s="3">
        <v>65000</v>
      </c>
      <c r="L209" s="3">
        <v>345000</v>
      </c>
      <c r="M209" s="3">
        <v>195000</v>
      </c>
      <c r="N209" s="3">
        <v>150000</v>
      </c>
      <c r="O209" s="4">
        <f t="shared" si="3"/>
        <v>0.43478260869565216</v>
      </c>
    </row>
    <row r="210" spans="1:15">
      <c r="A210" s="2">
        <v>46113</v>
      </c>
      <c r="B210" t="s">
        <v>277</v>
      </c>
      <c r="C210" t="s">
        <v>72</v>
      </c>
      <c r="D210" t="s">
        <v>29</v>
      </c>
      <c r="E210" t="s">
        <v>9</v>
      </c>
      <c r="F210" t="s">
        <v>63</v>
      </c>
      <c r="G210" t="s">
        <v>47</v>
      </c>
      <c r="H210" t="s">
        <v>48</v>
      </c>
      <c r="I210">
        <v>3</v>
      </c>
      <c r="J210" s="3">
        <v>115000</v>
      </c>
      <c r="K210" s="3">
        <v>65000</v>
      </c>
      <c r="L210" s="3">
        <v>345000</v>
      </c>
      <c r="M210" s="3">
        <v>195000</v>
      </c>
      <c r="N210" s="3">
        <v>150000</v>
      </c>
      <c r="O210" s="4">
        <f t="shared" si="3"/>
        <v>0.43478260869565216</v>
      </c>
    </row>
    <row r="211" spans="1:15">
      <c r="A211" s="2">
        <v>46113</v>
      </c>
      <c r="B211" t="s">
        <v>278</v>
      </c>
      <c r="C211" t="s">
        <v>86</v>
      </c>
      <c r="D211" t="s">
        <v>30</v>
      </c>
      <c r="E211" t="s">
        <v>9</v>
      </c>
      <c r="F211" t="s">
        <v>54</v>
      </c>
      <c r="G211" t="s">
        <v>61</v>
      </c>
      <c r="H211" t="s">
        <v>48</v>
      </c>
      <c r="I211">
        <v>3</v>
      </c>
      <c r="J211" s="3">
        <v>205000</v>
      </c>
      <c r="K211" s="3">
        <v>125000</v>
      </c>
      <c r="L211" s="3">
        <v>615000</v>
      </c>
      <c r="M211" s="3">
        <v>375000</v>
      </c>
      <c r="N211" s="3">
        <v>240000</v>
      </c>
      <c r="O211" s="4">
        <f t="shared" si="3"/>
        <v>0.3902439024390244</v>
      </c>
    </row>
    <row r="212" spans="1:15">
      <c r="A212" s="2">
        <v>46114</v>
      </c>
      <c r="B212" t="s">
        <v>279</v>
      </c>
      <c r="C212" t="s">
        <v>45</v>
      </c>
      <c r="D212" t="s">
        <v>31</v>
      </c>
      <c r="E212" t="s">
        <v>13</v>
      </c>
      <c r="F212" t="s">
        <v>46</v>
      </c>
      <c r="G212" t="s">
        <v>47</v>
      </c>
      <c r="H212" t="s">
        <v>48</v>
      </c>
      <c r="I212">
        <v>2</v>
      </c>
      <c r="J212" s="3">
        <v>99000</v>
      </c>
      <c r="K212" s="3">
        <v>55000</v>
      </c>
      <c r="L212" s="3">
        <v>198000</v>
      </c>
      <c r="M212" s="3">
        <v>110000</v>
      </c>
      <c r="N212" s="3">
        <v>88000</v>
      </c>
      <c r="O212" s="4">
        <f t="shared" si="3"/>
        <v>0.44444444444444442</v>
      </c>
    </row>
    <row r="213" spans="1:15">
      <c r="A213" s="2">
        <v>46115</v>
      </c>
      <c r="B213" t="s">
        <v>280</v>
      </c>
      <c r="C213" t="s">
        <v>50</v>
      </c>
      <c r="D213" t="s">
        <v>27</v>
      </c>
      <c r="E213" t="s">
        <v>8</v>
      </c>
      <c r="F213" t="s">
        <v>46</v>
      </c>
      <c r="G213" t="s">
        <v>47</v>
      </c>
      <c r="H213" t="s">
        <v>48</v>
      </c>
      <c r="I213">
        <v>2</v>
      </c>
      <c r="J213" s="3">
        <v>235000</v>
      </c>
      <c r="K213" s="3">
        <v>145000</v>
      </c>
      <c r="L213" s="3">
        <v>470000</v>
      </c>
      <c r="M213" s="3">
        <v>290000</v>
      </c>
      <c r="N213" s="3">
        <v>180000</v>
      </c>
      <c r="O213" s="4">
        <f t="shared" si="3"/>
        <v>0.38297872340425532</v>
      </c>
    </row>
    <row r="214" spans="1:15">
      <c r="A214" s="2">
        <v>46115</v>
      </c>
      <c r="B214" t="s">
        <v>281</v>
      </c>
      <c r="C214" t="s">
        <v>50</v>
      </c>
      <c r="D214" t="s">
        <v>27</v>
      </c>
      <c r="E214" t="s">
        <v>8</v>
      </c>
      <c r="F214" t="s">
        <v>63</v>
      </c>
      <c r="G214" t="s">
        <v>59</v>
      </c>
      <c r="H214" t="s">
        <v>48</v>
      </c>
      <c r="I214">
        <v>8</v>
      </c>
      <c r="J214" s="3">
        <v>235000</v>
      </c>
      <c r="K214" s="3">
        <v>145000</v>
      </c>
      <c r="L214" s="3">
        <v>1880000</v>
      </c>
      <c r="M214" s="3">
        <v>1160000</v>
      </c>
      <c r="N214" s="3">
        <v>720000</v>
      </c>
      <c r="O214" s="4">
        <f t="shared" si="3"/>
        <v>0.38297872340425532</v>
      </c>
    </row>
    <row r="215" spans="1:15">
      <c r="A215" s="2">
        <v>46115</v>
      </c>
      <c r="B215" t="s">
        <v>282</v>
      </c>
      <c r="C215" t="s">
        <v>72</v>
      </c>
      <c r="D215" t="s">
        <v>29</v>
      </c>
      <c r="E215" t="s">
        <v>9</v>
      </c>
      <c r="F215" t="s">
        <v>51</v>
      </c>
      <c r="G215" t="s">
        <v>70</v>
      </c>
      <c r="H215" t="s">
        <v>48</v>
      </c>
      <c r="I215">
        <v>1</v>
      </c>
      <c r="J215" s="3">
        <v>115000</v>
      </c>
      <c r="K215" s="3">
        <v>65000</v>
      </c>
      <c r="L215" s="3">
        <v>115000</v>
      </c>
      <c r="M215" s="3">
        <v>65000</v>
      </c>
      <c r="N215" s="3">
        <v>50000</v>
      </c>
      <c r="O215" s="4">
        <f t="shared" si="3"/>
        <v>0.43478260869565216</v>
      </c>
    </row>
    <row r="216" spans="1:15">
      <c r="A216" s="2">
        <v>46117</v>
      </c>
      <c r="B216" t="s">
        <v>283</v>
      </c>
      <c r="C216" t="s">
        <v>45</v>
      </c>
      <c r="D216" t="s">
        <v>31</v>
      </c>
      <c r="E216" t="s">
        <v>13</v>
      </c>
      <c r="F216" t="s">
        <v>63</v>
      </c>
      <c r="G216" t="s">
        <v>47</v>
      </c>
      <c r="H216" t="s">
        <v>48</v>
      </c>
      <c r="I216">
        <v>1</v>
      </c>
      <c r="J216" s="3">
        <v>99000</v>
      </c>
      <c r="K216" s="3">
        <v>55000</v>
      </c>
      <c r="L216" s="3">
        <v>99000</v>
      </c>
      <c r="M216" s="3">
        <v>55000</v>
      </c>
      <c r="N216" s="3">
        <v>44000</v>
      </c>
      <c r="O216" s="4">
        <f t="shared" si="3"/>
        <v>0.44444444444444442</v>
      </c>
    </row>
    <row r="217" spans="1:15">
      <c r="A217" s="2">
        <v>46117</v>
      </c>
      <c r="B217" t="s">
        <v>284</v>
      </c>
      <c r="C217" t="s">
        <v>80</v>
      </c>
      <c r="D217" t="s">
        <v>81</v>
      </c>
      <c r="E217" t="s">
        <v>15</v>
      </c>
      <c r="F217" t="s">
        <v>51</v>
      </c>
      <c r="G217" t="s">
        <v>59</v>
      </c>
      <c r="H217" t="s">
        <v>48</v>
      </c>
      <c r="I217">
        <v>10</v>
      </c>
      <c r="J217" s="3">
        <v>59000</v>
      </c>
      <c r="K217" s="3">
        <v>28000</v>
      </c>
      <c r="L217" s="3">
        <v>590000</v>
      </c>
      <c r="M217" s="3">
        <v>280000</v>
      </c>
      <c r="N217" s="3">
        <v>310000</v>
      </c>
      <c r="O217" s="4">
        <f t="shared" si="3"/>
        <v>0.52542372881355937</v>
      </c>
    </row>
    <row r="218" spans="1:15">
      <c r="A218" s="2">
        <v>46118</v>
      </c>
      <c r="B218" t="s">
        <v>285</v>
      </c>
      <c r="C218" t="s">
        <v>65</v>
      </c>
      <c r="D218" t="s">
        <v>28</v>
      </c>
      <c r="E218" t="s">
        <v>8</v>
      </c>
      <c r="F218" t="s">
        <v>51</v>
      </c>
      <c r="G218" t="s">
        <v>52</v>
      </c>
      <c r="H218" t="s">
        <v>48</v>
      </c>
      <c r="I218">
        <v>3</v>
      </c>
      <c r="J218" s="3">
        <v>340000</v>
      </c>
      <c r="K218" s="3">
        <v>210000</v>
      </c>
      <c r="L218" s="3">
        <v>1020000</v>
      </c>
      <c r="M218" s="3">
        <v>630000</v>
      </c>
      <c r="N218" s="3">
        <v>390000</v>
      </c>
      <c r="O218" s="4">
        <f t="shared" si="3"/>
        <v>0.38235294117647056</v>
      </c>
    </row>
    <row r="219" spans="1:15">
      <c r="A219" s="2">
        <v>46119</v>
      </c>
      <c r="B219" t="s">
        <v>286</v>
      </c>
      <c r="C219" t="s">
        <v>45</v>
      </c>
      <c r="D219" t="s">
        <v>31</v>
      </c>
      <c r="E219" t="s">
        <v>13</v>
      </c>
      <c r="F219" t="s">
        <v>63</v>
      </c>
      <c r="G219" t="s">
        <v>52</v>
      </c>
      <c r="H219" t="s">
        <v>48</v>
      </c>
      <c r="I219">
        <v>5</v>
      </c>
      <c r="J219" s="3">
        <v>99000</v>
      </c>
      <c r="K219" s="3">
        <v>55000</v>
      </c>
      <c r="L219" s="3">
        <v>495000</v>
      </c>
      <c r="M219" s="3">
        <v>275000</v>
      </c>
      <c r="N219" s="3">
        <v>220000</v>
      </c>
      <c r="O219" s="4">
        <f t="shared" si="3"/>
        <v>0.44444444444444442</v>
      </c>
    </row>
    <row r="220" spans="1:15">
      <c r="A220" s="2">
        <v>46119</v>
      </c>
      <c r="B220" t="s">
        <v>287</v>
      </c>
      <c r="C220" t="s">
        <v>45</v>
      </c>
      <c r="D220" t="s">
        <v>31</v>
      </c>
      <c r="E220" t="s">
        <v>13</v>
      </c>
      <c r="F220" t="s">
        <v>51</v>
      </c>
      <c r="G220" t="s">
        <v>47</v>
      </c>
      <c r="H220" t="s">
        <v>48</v>
      </c>
      <c r="I220">
        <v>8</v>
      </c>
      <c r="J220" s="3">
        <v>99000</v>
      </c>
      <c r="K220" s="3">
        <v>55000</v>
      </c>
      <c r="L220" s="3">
        <v>792000</v>
      </c>
      <c r="M220" s="3">
        <v>440000</v>
      </c>
      <c r="N220" s="3">
        <v>352000</v>
      </c>
      <c r="O220" s="4">
        <f t="shared" si="3"/>
        <v>0.44444444444444442</v>
      </c>
    </row>
    <row r="221" spans="1:15">
      <c r="A221" s="2">
        <v>46120</v>
      </c>
      <c r="B221" t="s">
        <v>288</v>
      </c>
      <c r="C221" t="s">
        <v>68</v>
      </c>
      <c r="D221" t="s">
        <v>26</v>
      </c>
      <c r="E221" t="s">
        <v>8</v>
      </c>
      <c r="F221" t="s">
        <v>46</v>
      </c>
      <c r="G221" t="s">
        <v>61</v>
      </c>
      <c r="H221" t="s">
        <v>48</v>
      </c>
      <c r="I221">
        <v>10</v>
      </c>
      <c r="J221" s="3">
        <v>295000</v>
      </c>
      <c r="K221" s="3">
        <v>185000</v>
      </c>
      <c r="L221" s="3">
        <v>2950000</v>
      </c>
      <c r="M221" s="3">
        <v>1850000</v>
      </c>
      <c r="N221" s="3">
        <v>1100000</v>
      </c>
      <c r="O221" s="4">
        <f t="shared" si="3"/>
        <v>0.3728813559322034</v>
      </c>
    </row>
    <row r="222" spans="1:15">
      <c r="A222" s="2">
        <v>46120</v>
      </c>
      <c r="B222" t="s">
        <v>289</v>
      </c>
      <c r="C222" t="s">
        <v>86</v>
      </c>
      <c r="D222" t="s">
        <v>30</v>
      </c>
      <c r="E222" t="s">
        <v>9</v>
      </c>
      <c r="F222" t="s">
        <v>51</v>
      </c>
      <c r="G222" t="s">
        <v>73</v>
      </c>
      <c r="H222" t="s">
        <v>48</v>
      </c>
      <c r="I222">
        <v>4</v>
      </c>
      <c r="J222" s="3">
        <v>205000</v>
      </c>
      <c r="K222" s="3">
        <v>125000</v>
      </c>
      <c r="L222" s="3">
        <v>820000</v>
      </c>
      <c r="M222" s="3">
        <v>500000</v>
      </c>
      <c r="N222" s="3">
        <v>320000</v>
      </c>
      <c r="O222" s="4">
        <f t="shared" si="3"/>
        <v>0.3902439024390244</v>
      </c>
    </row>
    <row r="223" spans="1:15">
      <c r="A223" s="2">
        <v>46120</v>
      </c>
      <c r="B223" t="s">
        <v>290</v>
      </c>
      <c r="C223" t="s">
        <v>45</v>
      </c>
      <c r="D223" t="s">
        <v>31</v>
      </c>
      <c r="E223" t="s">
        <v>13</v>
      </c>
      <c r="F223" t="s">
        <v>54</v>
      </c>
      <c r="G223" t="s">
        <v>59</v>
      </c>
      <c r="H223" t="s">
        <v>48</v>
      </c>
      <c r="I223">
        <v>1</v>
      </c>
      <c r="J223" s="3">
        <v>99000</v>
      </c>
      <c r="K223" s="3">
        <v>55000</v>
      </c>
      <c r="L223" s="3">
        <v>99000</v>
      </c>
      <c r="M223" s="3">
        <v>55000</v>
      </c>
      <c r="N223" s="3">
        <v>44000</v>
      </c>
      <c r="O223" s="4">
        <f t="shared" si="3"/>
        <v>0.44444444444444442</v>
      </c>
    </row>
    <row r="224" spans="1:15">
      <c r="A224" s="2">
        <v>46120</v>
      </c>
      <c r="B224" t="s">
        <v>291</v>
      </c>
      <c r="C224" t="s">
        <v>77</v>
      </c>
      <c r="D224" t="s">
        <v>33</v>
      </c>
      <c r="E224" t="s">
        <v>14</v>
      </c>
      <c r="F224" t="s">
        <v>46</v>
      </c>
      <c r="G224" t="s">
        <v>61</v>
      </c>
      <c r="H224" t="s">
        <v>48</v>
      </c>
      <c r="I224">
        <v>6</v>
      </c>
      <c r="J224" s="3">
        <v>129000</v>
      </c>
      <c r="K224" s="3">
        <v>72000</v>
      </c>
      <c r="L224" s="3">
        <v>774000</v>
      </c>
      <c r="M224" s="3">
        <v>432000</v>
      </c>
      <c r="N224" s="3">
        <v>342000</v>
      </c>
      <c r="O224" s="4">
        <f t="shared" si="3"/>
        <v>0.44186046511627908</v>
      </c>
    </row>
    <row r="225" spans="1:15">
      <c r="A225" s="2">
        <v>46120</v>
      </c>
      <c r="B225" t="s">
        <v>292</v>
      </c>
      <c r="C225" t="s">
        <v>45</v>
      </c>
      <c r="D225" t="s">
        <v>31</v>
      </c>
      <c r="E225" t="s">
        <v>13</v>
      </c>
      <c r="F225" t="s">
        <v>63</v>
      </c>
      <c r="G225" t="s">
        <v>47</v>
      </c>
      <c r="H225" t="s">
        <v>48</v>
      </c>
      <c r="I225">
        <v>1</v>
      </c>
      <c r="J225" s="3">
        <v>99000</v>
      </c>
      <c r="K225" s="3">
        <v>55000</v>
      </c>
      <c r="L225" s="3">
        <v>99000</v>
      </c>
      <c r="M225" s="3">
        <v>55000</v>
      </c>
      <c r="N225" s="3">
        <v>44000</v>
      </c>
      <c r="O225" s="4">
        <f t="shared" si="3"/>
        <v>0.44444444444444442</v>
      </c>
    </row>
    <row r="226" spans="1:15">
      <c r="A226" s="2">
        <v>46121</v>
      </c>
      <c r="B226" t="s">
        <v>293</v>
      </c>
      <c r="C226" t="s">
        <v>50</v>
      </c>
      <c r="D226" t="s">
        <v>27</v>
      </c>
      <c r="E226" t="s">
        <v>8</v>
      </c>
      <c r="F226" t="s">
        <v>63</v>
      </c>
      <c r="G226" t="s">
        <v>52</v>
      </c>
      <c r="H226" t="s">
        <v>48</v>
      </c>
      <c r="I226">
        <v>2</v>
      </c>
      <c r="J226" s="3">
        <v>235000</v>
      </c>
      <c r="K226" s="3">
        <v>145000</v>
      </c>
      <c r="L226" s="3">
        <v>470000</v>
      </c>
      <c r="M226" s="3">
        <v>290000</v>
      </c>
      <c r="N226" s="3">
        <v>180000</v>
      </c>
      <c r="O226" s="4">
        <f t="shared" si="3"/>
        <v>0.38297872340425532</v>
      </c>
    </row>
    <row r="227" spans="1:15">
      <c r="A227" s="2">
        <v>46122</v>
      </c>
      <c r="B227" t="s">
        <v>294</v>
      </c>
      <c r="C227" t="s">
        <v>80</v>
      </c>
      <c r="D227" t="s">
        <v>81</v>
      </c>
      <c r="E227" t="s">
        <v>15</v>
      </c>
      <c r="F227" t="s">
        <v>46</v>
      </c>
      <c r="G227" t="s">
        <v>59</v>
      </c>
      <c r="H227" t="s">
        <v>48</v>
      </c>
      <c r="I227">
        <v>8</v>
      </c>
      <c r="J227" s="3">
        <v>59000</v>
      </c>
      <c r="K227" s="3">
        <v>28000</v>
      </c>
      <c r="L227" s="3">
        <v>472000</v>
      </c>
      <c r="M227" s="3">
        <v>224000</v>
      </c>
      <c r="N227" s="3">
        <v>248000</v>
      </c>
      <c r="O227" s="4">
        <f t="shared" si="3"/>
        <v>0.52542372881355937</v>
      </c>
    </row>
    <row r="228" spans="1:15">
      <c r="A228" s="2">
        <v>46123</v>
      </c>
      <c r="B228" t="s">
        <v>295</v>
      </c>
      <c r="C228" t="s">
        <v>65</v>
      </c>
      <c r="D228" t="s">
        <v>28</v>
      </c>
      <c r="E228" t="s">
        <v>8</v>
      </c>
      <c r="F228" t="s">
        <v>51</v>
      </c>
      <c r="G228" t="s">
        <v>47</v>
      </c>
      <c r="H228" t="s">
        <v>55</v>
      </c>
      <c r="I228">
        <v>3</v>
      </c>
      <c r="J228" s="3">
        <v>340000</v>
      </c>
      <c r="K228" s="3">
        <v>210000</v>
      </c>
      <c r="L228" s="3">
        <v>-1020000</v>
      </c>
      <c r="M228" s="3">
        <v>-630000</v>
      </c>
      <c r="N228" s="3">
        <v>-390000</v>
      </c>
      <c r="O228" s="4">
        <f t="shared" si="3"/>
        <v>0.38235294117647056</v>
      </c>
    </row>
    <row r="229" spans="1:15">
      <c r="A229" s="2">
        <v>46124</v>
      </c>
      <c r="B229" t="s">
        <v>296</v>
      </c>
      <c r="C229" t="s">
        <v>50</v>
      </c>
      <c r="D229" t="s">
        <v>27</v>
      </c>
      <c r="E229" t="s">
        <v>8</v>
      </c>
      <c r="F229" t="s">
        <v>46</v>
      </c>
      <c r="G229" t="s">
        <v>61</v>
      </c>
      <c r="H229" t="s">
        <v>48</v>
      </c>
      <c r="I229">
        <v>5</v>
      </c>
      <c r="J229" s="3">
        <v>235000</v>
      </c>
      <c r="K229" s="3">
        <v>145000</v>
      </c>
      <c r="L229" s="3">
        <v>1175000</v>
      </c>
      <c r="M229" s="3">
        <v>725000</v>
      </c>
      <c r="N229" s="3">
        <v>450000</v>
      </c>
      <c r="O229" s="4">
        <f t="shared" si="3"/>
        <v>0.38297872340425532</v>
      </c>
    </row>
    <row r="230" spans="1:15">
      <c r="A230" s="2">
        <v>46124</v>
      </c>
      <c r="B230" t="s">
        <v>297</v>
      </c>
      <c r="C230" t="s">
        <v>57</v>
      </c>
      <c r="D230" t="s">
        <v>58</v>
      </c>
      <c r="E230" t="s">
        <v>14</v>
      </c>
      <c r="F230" t="s">
        <v>63</v>
      </c>
      <c r="G230" t="s">
        <v>61</v>
      </c>
      <c r="H230" t="s">
        <v>48</v>
      </c>
      <c r="I230">
        <v>2</v>
      </c>
      <c r="J230" s="3">
        <v>159000</v>
      </c>
      <c r="K230" s="3">
        <v>88000</v>
      </c>
      <c r="L230" s="3">
        <v>318000</v>
      </c>
      <c r="M230" s="3">
        <v>176000</v>
      </c>
      <c r="N230" s="3">
        <v>142000</v>
      </c>
      <c r="O230" s="4">
        <f t="shared" si="3"/>
        <v>0.44654088050314467</v>
      </c>
    </row>
    <row r="231" spans="1:15">
      <c r="A231" s="2">
        <v>46124</v>
      </c>
      <c r="B231" t="s">
        <v>298</v>
      </c>
      <c r="C231" t="s">
        <v>86</v>
      </c>
      <c r="D231" t="s">
        <v>30</v>
      </c>
      <c r="E231" t="s">
        <v>9</v>
      </c>
      <c r="F231" t="s">
        <v>46</v>
      </c>
      <c r="G231" t="s">
        <v>73</v>
      </c>
      <c r="H231" t="s">
        <v>48</v>
      </c>
      <c r="I231">
        <v>1</v>
      </c>
      <c r="J231" s="3">
        <v>205000</v>
      </c>
      <c r="K231" s="3">
        <v>125000</v>
      </c>
      <c r="L231" s="3">
        <v>205000</v>
      </c>
      <c r="M231" s="3">
        <v>125000</v>
      </c>
      <c r="N231" s="3">
        <v>80000</v>
      </c>
      <c r="O231" s="4">
        <f t="shared" si="3"/>
        <v>0.3902439024390244</v>
      </c>
    </row>
    <row r="232" spans="1:15">
      <c r="A232" s="2">
        <v>46124</v>
      </c>
      <c r="B232" t="s">
        <v>299</v>
      </c>
      <c r="C232" t="s">
        <v>80</v>
      </c>
      <c r="D232" t="s">
        <v>81</v>
      </c>
      <c r="E232" t="s">
        <v>15</v>
      </c>
      <c r="F232" t="s">
        <v>54</v>
      </c>
      <c r="G232" t="s">
        <v>70</v>
      </c>
      <c r="H232" t="s">
        <v>48</v>
      </c>
      <c r="I232">
        <v>1</v>
      </c>
      <c r="J232" s="3">
        <v>59000</v>
      </c>
      <c r="K232" s="3">
        <v>28000</v>
      </c>
      <c r="L232" s="3">
        <v>59000</v>
      </c>
      <c r="M232" s="3">
        <v>28000</v>
      </c>
      <c r="N232" s="3">
        <v>31000</v>
      </c>
      <c r="O232" s="4">
        <f t="shared" si="3"/>
        <v>0.52542372881355937</v>
      </c>
    </row>
    <row r="233" spans="1:15">
      <c r="A233" s="2">
        <v>46124</v>
      </c>
      <c r="B233" t="s">
        <v>300</v>
      </c>
      <c r="C233" t="s">
        <v>68</v>
      </c>
      <c r="D233" t="s">
        <v>26</v>
      </c>
      <c r="E233" t="s">
        <v>8</v>
      </c>
      <c r="F233" t="s">
        <v>63</v>
      </c>
      <c r="G233" t="s">
        <v>61</v>
      </c>
      <c r="H233" t="s">
        <v>48</v>
      </c>
      <c r="I233">
        <v>2</v>
      </c>
      <c r="J233" s="3">
        <v>295000</v>
      </c>
      <c r="K233" s="3">
        <v>185000</v>
      </c>
      <c r="L233" s="3">
        <v>590000</v>
      </c>
      <c r="M233" s="3">
        <v>370000</v>
      </c>
      <c r="N233" s="3">
        <v>220000</v>
      </c>
      <c r="O233" s="4">
        <f t="shared" si="3"/>
        <v>0.3728813559322034</v>
      </c>
    </row>
    <row r="234" spans="1:15">
      <c r="A234" s="2">
        <v>46125</v>
      </c>
      <c r="B234" t="s">
        <v>301</v>
      </c>
      <c r="C234" t="s">
        <v>45</v>
      </c>
      <c r="D234" t="s">
        <v>31</v>
      </c>
      <c r="E234" t="s">
        <v>13</v>
      </c>
      <c r="F234" t="s">
        <v>46</v>
      </c>
      <c r="G234" t="s">
        <v>73</v>
      </c>
      <c r="H234" t="s">
        <v>95</v>
      </c>
      <c r="I234">
        <v>1</v>
      </c>
      <c r="J234" s="3">
        <v>99000</v>
      </c>
      <c r="K234" s="3">
        <v>55000</v>
      </c>
      <c r="L234" s="3">
        <v>0</v>
      </c>
      <c r="M234" s="3">
        <v>0</v>
      </c>
      <c r="N234" s="3">
        <v>0</v>
      </c>
      <c r="O234" s="4">
        <f t="shared" si="3"/>
        <v>0</v>
      </c>
    </row>
    <row r="235" spans="1:15">
      <c r="A235" s="2">
        <v>46125</v>
      </c>
      <c r="B235" t="s">
        <v>302</v>
      </c>
      <c r="C235" t="s">
        <v>57</v>
      </c>
      <c r="D235" t="s">
        <v>58</v>
      </c>
      <c r="E235" t="s">
        <v>14</v>
      </c>
      <c r="F235" t="s">
        <v>51</v>
      </c>
      <c r="G235" t="s">
        <v>70</v>
      </c>
      <c r="H235" t="s">
        <v>48</v>
      </c>
      <c r="I235">
        <v>1</v>
      </c>
      <c r="J235" s="3">
        <v>159000</v>
      </c>
      <c r="K235" s="3">
        <v>88000</v>
      </c>
      <c r="L235" s="3">
        <v>159000</v>
      </c>
      <c r="M235" s="3">
        <v>88000</v>
      </c>
      <c r="N235" s="3">
        <v>71000</v>
      </c>
      <c r="O235" s="4">
        <f t="shared" si="3"/>
        <v>0.44654088050314467</v>
      </c>
    </row>
    <row r="236" spans="1:15">
      <c r="A236" s="2">
        <v>46126</v>
      </c>
      <c r="B236" t="s">
        <v>303</v>
      </c>
      <c r="C236" t="s">
        <v>45</v>
      </c>
      <c r="D236" t="s">
        <v>31</v>
      </c>
      <c r="E236" t="s">
        <v>13</v>
      </c>
      <c r="F236" t="s">
        <v>54</v>
      </c>
      <c r="G236" t="s">
        <v>70</v>
      </c>
      <c r="H236" t="s">
        <v>48</v>
      </c>
      <c r="I236">
        <v>5</v>
      </c>
      <c r="J236" s="3">
        <v>99000</v>
      </c>
      <c r="K236" s="3">
        <v>55000</v>
      </c>
      <c r="L236" s="3">
        <v>495000</v>
      </c>
      <c r="M236" s="3">
        <v>275000</v>
      </c>
      <c r="N236" s="3">
        <v>220000</v>
      </c>
      <c r="O236" s="4">
        <f t="shared" si="3"/>
        <v>0.44444444444444442</v>
      </c>
    </row>
    <row r="237" spans="1:15">
      <c r="A237" s="2">
        <v>46126</v>
      </c>
      <c r="B237" t="s">
        <v>304</v>
      </c>
      <c r="C237" t="s">
        <v>45</v>
      </c>
      <c r="D237" t="s">
        <v>31</v>
      </c>
      <c r="E237" t="s">
        <v>13</v>
      </c>
      <c r="F237" t="s">
        <v>54</v>
      </c>
      <c r="G237" t="s">
        <v>73</v>
      </c>
      <c r="H237" t="s">
        <v>48</v>
      </c>
      <c r="I237">
        <v>2</v>
      </c>
      <c r="J237" s="3">
        <v>99000</v>
      </c>
      <c r="K237" s="3">
        <v>55000</v>
      </c>
      <c r="L237" s="3">
        <v>198000</v>
      </c>
      <c r="M237" s="3">
        <v>110000</v>
      </c>
      <c r="N237" s="3">
        <v>88000</v>
      </c>
      <c r="O237" s="4">
        <f t="shared" si="3"/>
        <v>0.44444444444444442</v>
      </c>
    </row>
    <row r="238" spans="1:15">
      <c r="A238" s="2">
        <v>46126</v>
      </c>
      <c r="B238" t="s">
        <v>305</v>
      </c>
      <c r="C238" t="s">
        <v>86</v>
      </c>
      <c r="D238" t="s">
        <v>30</v>
      </c>
      <c r="E238" t="s">
        <v>9</v>
      </c>
      <c r="F238" t="s">
        <v>54</v>
      </c>
      <c r="G238" t="s">
        <v>59</v>
      </c>
      <c r="H238" t="s">
        <v>48</v>
      </c>
      <c r="I238">
        <v>2</v>
      </c>
      <c r="J238" s="3">
        <v>205000</v>
      </c>
      <c r="K238" s="3">
        <v>125000</v>
      </c>
      <c r="L238" s="3">
        <v>410000</v>
      </c>
      <c r="M238" s="3">
        <v>250000</v>
      </c>
      <c r="N238" s="3">
        <v>160000</v>
      </c>
      <c r="O238" s="4">
        <f t="shared" si="3"/>
        <v>0.3902439024390244</v>
      </c>
    </row>
    <row r="239" spans="1:15">
      <c r="A239" s="2">
        <v>46126</v>
      </c>
      <c r="B239" t="s">
        <v>306</v>
      </c>
      <c r="C239" t="s">
        <v>57</v>
      </c>
      <c r="D239" t="s">
        <v>58</v>
      </c>
      <c r="E239" t="s">
        <v>14</v>
      </c>
      <c r="F239" t="s">
        <v>51</v>
      </c>
      <c r="G239" t="s">
        <v>52</v>
      </c>
      <c r="H239" t="s">
        <v>55</v>
      </c>
      <c r="I239">
        <v>6</v>
      </c>
      <c r="J239" s="3">
        <v>159000</v>
      </c>
      <c r="K239" s="3">
        <v>88000</v>
      </c>
      <c r="L239" s="3">
        <v>-954000</v>
      </c>
      <c r="M239" s="3">
        <v>-528000</v>
      </c>
      <c r="N239" s="3">
        <v>-426000</v>
      </c>
      <c r="O239" s="4">
        <f t="shared" si="3"/>
        <v>0.44654088050314467</v>
      </c>
    </row>
    <row r="240" spans="1:15">
      <c r="A240" s="2">
        <v>46127</v>
      </c>
      <c r="B240" t="s">
        <v>307</v>
      </c>
      <c r="C240" t="s">
        <v>77</v>
      </c>
      <c r="D240" t="s">
        <v>33</v>
      </c>
      <c r="E240" t="s">
        <v>14</v>
      </c>
      <c r="F240" t="s">
        <v>63</v>
      </c>
      <c r="G240" t="s">
        <v>70</v>
      </c>
      <c r="H240" t="s">
        <v>48</v>
      </c>
      <c r="I240">
        <v>2</v>
      </c>
      <c r="J240" s="3">
        <v>129000</v>
      </c>
      <c r="K240" s="3">
        <v>72000</v>
      </c>
      <c r="L240" s="3">
        <v>258000</v>
      </c>
      <c r="M240" s="3">
        <v>144000</v>
      </c>
      <c r="N240" s="3">
        <v>114000</v>
      </c>
      <c r="O240" s="4">
        <f t="shared" si="3"/>
        <v>0.44186046511627908</v>
      </c>
    </row>
    <row r="241" spans="1:15">
      <c r="A241" s="2">
        <v>46127</v>
      </c>
      <c r="B241" t="s">
        <v>308</v>
      </c>
      <c r="C241" t="s">
        <v>45</v>
      </c>
      <c r="D241" t="s">
        <v>31</v>
      </c>
      <c r="E241" t="s">
        <v>13</v>
      </c>
      <c r="F241" t="s">
        <v>54</v>
      </c>
      <c r="G241" t="s">
        <v>59</v>
      </c>
      <c r="H241" t="s">
        <v>48</v>
      </c>
      <c r="I241">
        <v>3</v>
      </c>
      <c r="J241" s="3">
        <v>99000</v>
      </c>
      <c r="K241" s="3">
        <v>55000</v>
      </c>
      <c r="L241" s="3">
        <v>297000</v>
      </c>
      <c r="M241" s="3">
        <v>165000</v>
      </c>
      <c r="N241" s="3">
        <v>132000</v>
      </c>
      <c r="O241" s="4">
        <f t="shared" si="3"/>
        <v>0.44444444444444442</v>
      </c>
    </row>
    <row r="242" spans="1:15">
      <c r="A242" s="2">
        <v>46127</v>
      </c>
      <c r="B242" t="s">
        <v>309</v>
      </c>
      <c r="C242" t="s">
        <v>45</v>
      </c>
      <c r="D242" t="s">
        <v>31</v>
      </c>
      <c r="E242" t="s">
        <v>13</v>
      </c>
      <c r="F242" t="s">
        <v>51</v>
      </c>
      <c r="G242" t="s">
        <v>73</v>
      </c>
      <c r="H242" t="s">
        <v>48</v>
      </c>
      <c r="I242">
        <v>3</v>
      </c>
      <c r="J242" s="3">
        <v>99000</v>
      </c>
      <c r="K242" s="3">
        <v>55000</v>
      </c>
      <c r="L242" s="3">
        <v>297000</v>
      </c>
      <c r="M242" s="3">
        <v>165000</v>
      </c>
      <c r="N242" s="3">
        <v>132000</v>
      </c>
      <c r="O242" s="4">
        <f t="shared" si="3"/>
        <v>0.44444444444444442</v>
      </c>
    </row>
    <row r="243" spans="1:15">
      <c r="A243" s="2">
        <v>46128</v>
      </c>
      <c r="B243" t="s">
        <v>310</v>
      </c>
      <c r="C243" t="s">
        <v>68</v>
      </c>
      <c r="D243" t="s">
        <v>26</v>
      </c>
      <c r="E243" t="s">
        <v>8</v>
      </c>
      <c r="F243" t="s">
        <v>46</v>
      </c>
      <c r="G243" t="s">
        <v>59</v>
      </c>
      <c r="H243" t="s">
        <v>48</v>
      </c>
      <c r="I243">
        <v>2</v>
      </c>
      <c r="J243" s="3">
        <v>295000</v>
      </c>
      <c r="K243" s="3">
        <v>185000</v>
      </c>
      <c r="L243" s="3">
        <v>590000</v>
      </c>
      <c r="M243" s="3">
        <v>370000</v>
      </c>
      <c r="N243" s="3">
        <v>220000</v>
      </c>
      <c r="O243" s="4">
        <f t="shared" si="3"/>
        <v>0.3728813559322034</v>
      </c>
    </row>
    <row r="244" spans="1:15">
      <c r="A244" s="2">
        <v>46128</v>
      </c>
      <c r="B244" t="s">
        <v>311</v>
      </c>
      <c r="C244" t="s">
        <v>45</v>
      </c>
      <c r="D244" t="s">
        <v>31</v>
      </c>
      <c r="E244" t="s">
        <v>13</v>
      </c>
      <c r="F244" t="s">
        <v>63</v>
      </c>
      <c r="G244" t="s">
        <v>61</v>
      </c>
      <c r="H244" t="s">
        <v>48</v>
      </c>
      <c r="I244">
        <v>5</v>
      </c>
      <c r="J244" s="3">
        <v>99000</v>
      </c>
      <c r="K244" s="3">
        <v>55000</v>
      </c>
      <c r="L244" s="3">
        <v>495000</v>
      </c>
      <c r="M244" s="3">
        <v>275000</v>
      </c>
      <c r="N244" s="3">
        <v>220000</v>
      </c>
      <c r="O244" s="4">
        <f t="shared" si="3"/>
        <v>0.44444444444444442</v>
      </c>
    </row>
    <row r="245" spans="1:15">
      <c r="A245" s="2">
        <v>46129</v>
      </c>
      <c r="B245" t="s">
        <v>312</v>
      </c>
      <c r="C245" t="s">
        <v>77</v>
      </c>
      <c r="D245" t="s">
        <v>33</v>
      </c>
      <c r="E245" t="s">
        <v>14</v>
      </c>
      <c r="F245" t="s">
        <v>54</v>
      </c>
      <c r="G245" t="s">
        <v>61</v>
      </c>
      <c r="H245" t="s">
        <v>48</v>
      </c>
      <c r="I245">
        <v>2</v>
      </c>
      <c r="J245" s="3">
        <v>129000</v>
      </c>
      <c r="K245" s="3">
        <v>72000</v>
      </c>
      <c r="L245" s="3">
        <v>258000</v>
      </c>
      <c r="M245" s="3">
        <v>144000</v>
      </c>
      <c r="N245" s="3">
        <v>114000</v>
      </c>
      <c r="O245" s="4">
        <f t="shared" si="3"/>
        <v>0.44186046511627908</v>
      </c>
    </row>
    <row r="246" spans="1:15">
      <c r="A246" s="2">
        <v>46129</v>
      </c>
      <c r="B246" t="s">
        <v>313</v>
      </c>
      <c r="C246" t="s">
        <v>65</v>
      </c>
      <c r="D246" t="s">
        <v>28</v>
      </c>
      <c r="E246" t="s">
        <v>8</v>
      </c>
      <c r="F246" t="s">
        <v>46</v>
      </c>
      <c r="G246" t="s">
        <v>59</v>
      </c>
      <c r="H246" t="s">
        <v>48</v>
      </c>
      <c r="I246">
        <v>6</v>
      </c>
      <c r="J246" s="3">
        <v>340000</v>
      </c>
      <c r="K246" s="3">
        <v>210000</v>
      </c>
      <c r="L246" s="3">
        <v>2040000</v>
      </c>
      <c r="M246" s="3">
        <v>1260000</v>
      </c>
      <c r="N246" s="3">
        <v>780000</v>
      </c>
      <c r="O246" s="4">
        <f t="shared" si="3"/>
        <v>0.38235294117647056</v>
      </c>
    </row>
    <row r="247" spans="1:15">
      <c r="A247" s="2">
        <v>46130</v>
      </c>
      <c r="B247" t="s">
        <v>314</v>
      </c>
      <c r="C247" t="s">
        <v>77</v>
      </c>
      <c r="D247" t="s">
        <v>33</v>
      </c>
      <c r="E247" t="s">
        <v>14</v>
      </c>
      <c r="F247" t="s">
        <v>46</v>
      </c>
      <c r="G247" t="s">
        <v>52</v>
      </c>
      <c r="H247" t="s">
        <v>95</v>
      </c>
      <c r="I247">
        <v>1</v>
      </c>
      <c r="J247" s="3">
        <v>129000</v>
      </c>
      <c r="K247" s="3">
        <v>72000</v>
      </c>
      <c r="L247" s="3">
        <v>0</v>
      </c>
      <c r="M247" s="3">
        <v>0</v>
      </c>
      <c r="N247" s="3">
        <v>0</v>
      </c>
      <c r="O247" s="4">
        <f t="shared" si="3"/>
        <v>0</v>
      </c>
    </row>
    <row r="248" spans="1:15">
      <c r="A248" s="2">
        <v>46130</v>
      </c>
      <c r="B248" t="s">
        <v>315</v>
      </c>
      <c r="C248" t="s">
        <v>72</v>
      </c>
      <c r="D248" t="s">
        <v>29</v>
      </c>
      <c r="E248" t="s">
        <v>9</v>
      </c>
      <c r="F248" t="s">
        <v>51</v>
      </c>
      <c r="G248" t="s">
        <v>47</v>
      </c>
      <c r="H248" t="s">
        <v>55</v>
      </c>
      <c r="I248">
        <v>8</v>
      </c>
      <c r="J248" s="3">
        <v>115000</v>
      </c>
      <c r="K248" s="3">
        <v>65000</v>
      </c>
      <c r="L248" s="3">
        <v>-920000</v>
      </c>
      <c r="M248" s="3">
        <v>-520000</v>
      </c>
      <c r="N248" s="3">
        <v>-400000</v>
      </c>
      <c r="O248" s="4">
        <f t="shared" si="3"/>
        <v>0.43478260869565216</v>
      </c>
    </row>
    <row r="249" spans="1:15">
      <c r="A249" s="2">
        <v>46131</v>
      </c>
      <c r="B249" t="s">
        <v>316</v>
      </c>
      <c r="C249" t="s">
        <v>45</v>
      </c>
      <c r="D249" t="s">
        <v>31</v>
      </c>
      <c r="E249" t="s">
        <v>13</v>
      </c>
      <c r="F249" t="s">
        <v>51</v>
      </c>
      <c r="G249" t="s">
        <v>73</v>
      </c>
      <c r="H249" t="s">
        <v>48</v>
      </c>
      <c r="I249">
        <v>1</v>
      </c>
      <c r="J249" s="3">
        <v>99000</v>
      </c>
      <c r="K249" s="3">
        <v>55000</v>
      </c>
      <c r="L249" s="3">
        <v>99000</v>
      </c>
      <c r="M249" s="3">
        <v>55000</v>
      </c>
      <c r="N249" s="3">
        <v>44000</v>
      </c>
      <c r="O249" s="4">
        <f t="shared" si="3"/>
        <v>0.44444444444444442</v>
      </c>
    </row>
    <row r="250" spans="1:15">
      <c r="A250" s="2">
        <v>46131</v>
      </c>
      <c r="B250" t="s">
        <v>317</v>
      </c>
      <c r="C250" t="s">
        <v>94</v>
      </c>
      <c r="D250" t="s">
        <v>32</v>
      </c>
      <c r="E250" t="s">
        <v>13</v>
      </c>
      <c r="F250" t="s">
        <v>63</v>
      </c>
      <c r="G250" t="s">
        <v>73</v>
      </c>
      <c r="H250" t="s">
        <v>48</v>
      </c>
      <c r="I250">
        <v>2</v>
      </c>
      <c r="J250" s="3">
        <v>229000</v>
      </c>
      <c r="K250" s="3">
        <v>135000</v>
      </c>
      <c r="L250" s="3">
        <v>458000</v>
      </c>
      <c r="M250" s="3">
        <v>270000</v>
      </c>
      <c r="N250" s="3">
        <v>188000</v>
      </c>
      <c r="O250" s="4">
        <f t="shared" si="3"/>
        <v>0.41048034934497818</v>
      </c>
    </row>
    <row r="251" spans="1:15">
      <c r="A251" s="2">
        <v>46131</v>
      </c>
      <c r="B251" t="s">
        <v>318</v>
      </c>
      <c r="C251" t="s">
        <v>57</v>
      </c>
      <c r="D251" t="s">
        <v>58</v>
      </c>
      <c r="E251" t="s">
        <v>14</v>
      </c>
      <c r="F251" t="s">
        <v>54</v>
      </c>
      <c r="G251" t="s">
        <v>61</v>
      </c>
      <c r="H251" t="s">
        <v>48</v>
      </c>
      <c r="I251">
        <v>3</v>
      </c>
      <c r="J251" s="3">
        <v>159000</v>
      </c>
      <c r="K251" s="3">
        <v>88000</v>
      </c>
      <c r="L251" s="3">
        <v>477000</v>
      </c>
      <c r="M251" s="3">
        <v>264000</v>
      </c>
      <c r="N251" s="3">
        <v>213000</v>
      </c>
      <c r="O251" s="4">
        <f t="shared" si="3"/>
        <v>0.44654088050314467</v>
      </c>
    </row>
    <row r="252" spans="1:15">
      <c r="A252" s="2">
        <v>46131</v>
      </c>
      <c r="B252" t="s">
        <v>319</v>
      </c>
      <c r="C252" t="s">
        <v>86</v>
      </c>
      <c r="D252" t="s">
        <v>30</v>
      </c>
      <c r="E252" t="s">
        <v>9</v>
      </c>
      <c r="F252" t="s">
        <v>54</v>
      </c>
      <c r="G252" t="s">
        <v>52</v>
      </c>
      <c r="H252" t="s">
        <v>48</v>
      </c>
      <c r="I252">
        <v>1</v>
      </c>
      <c r="J252" s="3">
        <v>205000</v>
      </c>
      <c r="K252" s="3">
        <v>125000</v>
      </c>
      <c r="L252" s="3">
        <v>205000</v>
      </c>
      <c r="M252" s="3">
        <v>125000</v>
      </c>
      <c r="N252" s="3">
        <v>80000</v>
      </c>
      <c r="O252" s="4">
        <f t="shared" si="3"/>
        <v>0.3902439024390244</v>
      </c>
    </row>
    <row r="253" spans="1:15">
      <c r="A253" s="2">
        <v>46131</v>
      </c>
      <c r="B253" t="s">
        <v>320</v>
      </c>
      <c r="C253" t="s">
        <v>86</v>
      </c>
      <c r="D253" t="s">
        <v>30</v>
      </c>
      <c r="E253" t="s">
        <v>9</v>
      </c>
      <c r="F253" t="s">
        <v>46</v>
      </c>
      <c r="G253" t="s">
        <v>59</v>
      </c>
      <c r="H253" t="s">
        <v>48</v>
      </c>
      <c r="I253">
        <v>2</v>
      </c>
      <c r="J253" s="3">
        <v>205000</v>
      </c>
      <c r="K253" s="3">
        <v>125000</v>
      </c>
      <c r="L253" s="3">
        <v>410000</v>
      </c>
      <c r="M253" s="3">
        <v>250000</v>
      </c>
      <c r="N253" s="3">
        <v>160000</v>
      </c>
      <c r="O253" s="4">
        <f t="shared" si="3"/>
        <v>0.3902439024390244</v>
      </c>
    </row>
    <row r="254" spans="1:15">
      <c r="A254" s="2">
        <v>46131</v>
      </c>
      <c r="B254" t="s">
        <v>321</v>
      </c>
      <c r="C254" t="s">
        <v>57</v>
      </c>
      <c r="D254" t="s">
        <v>58</v>
      </c>
      <c r="E254" t="s">
        <v>14</v>
      </c>
      <c r="F254" t="s">
        <v>54</v>
      </c>
      <c r="G254" t="s">
        <v>70</v>
      </c>
      <c r="H254" t="s">
        <v>48</v>
      </c>
      <c r="I254">
        <v>2</v>
      </c>
      <c r="J254" s="3">
        <v>159000</v>
      </c>
      <c r="K254" s="3">
        <v>88000</v>
      </c>
      <c r="L254" s="3">
        <v>318000</v>
      </c>
      <c r="M254" s="3">
        <v>176000</v>
      </c>
      <c r="N254" s="3">
        <v>142000</v>
      </c>
      <c r="O254" s="4">
        <f t="shared" si="3"/>
        <v>0.44654088050314467</v>
      </c>
    </row>
    <row r="255" spans="1:15">
      <c r="A255" s="2">
        <v>46132</v>
      </c>
      <c r="B255" t="s">
        <v>322</v>
      </c>
      <c r="C255" t="s">
        <v>45</v>
      </c>
      <c r="D255" t="s">
        <v>31</v>
      </c>
      <c r="E255" t="s">
        <v>13</v>
      </c>
      <c r="F255" t="s">
        <v>54</v>
      </c>
      <c r="G255" t="s">
        <v>52</v>
      </c>
      <c r="H255" t="s">
        <v>48</v>
      </c>
      <c r="I255">
        <v>3</v>
      </c>
      <c r="J255" s="3">
        <v>99000</v>
      </c>
      <c r="K255" s="3">
        <v>55000</v>
      </c>
      <c r="L255" s="3">
        <v>297000</v>
      </c>
      <c r="M255" s="3">
        <v>165000</v>
      </c>
      <c r="N255" s="3">
        <v>132000</v>
      </c>
      <c r="O255" s="4">
        <f t="shared" si="3"/>
        <v>0.44444444444444442</v>
      </c>
    </row>
    <row r="256" spans="1:15">
      <c r="A256" s="2">
        <v>46133</v>
      </c>
      <c r="B256" t="s">
        <v>323</v>
      </c>
      <c r="C256" t="s">
        <v>50</v>
      </c>
      <c r="D256" t="s">
        <v>27</v>
      </c>
      <c r="E256" t="s">
        <v>8</v>
      </c>
      <c r="F256" t="s">
        <v>51</v>
      </c>
      <c r="G256" t="s">
        <v>52</v>
      </c>
      <c r="H256" t="s">
        <v>55</v>
      </c>
      <c r="I256">
        <v>8</v>
      </c>
      <c r="J256" s="3">
        <v>235000</v>
      </c>
      <c r="K256" s="3">
        <v>145000</v>
      </c>
      <c r="L256" s="3">
        <v>-1880000</v>
      </c>
      <c r="M256" s="3">
        <v>-1160000</v>
      </c>
      <c r="N256" s="3">
        <v>-720000</v>
      </c>
      <c r="O256" s="4">
        <f t="shared" si="3"/>
        <v>0.38297872340425532</v>
      </c>
    </row>
    <row r="257" spans="1:15">
      <c r="A257" s="2">
        <v>46134</v>
      </c>
      <c r="B257" t="s">
        <v>324</v>
      </c>
      <c r="C257" t="s">
        <v>68</v>
      </c>
      <c r="D257" t="s">
        <v>26</v>
      </c>
      <c r="E257" t="s">
        <v>8</v>
      </c>
      <c r="F257" t="s">
        <v>54</v>
      </c>
      <c r="G257" t="s">
        <v>61</v>
      </c>
      <c r="H257" t="s">
        <v>48</v>
      </c>
      <c r="I257">
        <v>2</v>
      </c>
      <c r="J257" s="3">
        <v>295000</v>
      </c>
      <c r="K257" s="3">
        <v>185000</v>
      </c>
      <c r="L257" s="3">
        <v>590000</v>
      </c>
      <c r="M257" s="3">
        <v>370000</v>
      </c>
      <c r="N257" s="3">
        <v>220000</v>
      </c>
      <c r="O257" s="4">
        <f t="shared" si="3"/>
        <v>0.3728813559322034</v>
      </c>
    </row>
    <row r="258" spans="1:15">
      <c r="A258" s="2">
        <v>46134</v>
      </c>
      <c r="B258" t="s">
        <v>325</v>
      </c>
      <c r="C258" t="s">
        <v>86</v>
      </c>
      <c r="D258" t="s">
        <v>30</v>
      </c>
      <c r="E258" t="s">
        <v>9</v>
      </c>
      <c r="F258" t="s">
        <v>63</v>
      </c>
      <c r="G258" t="s">
        <v>73</v>
      </c>
      <c r="H258" t="s">
        <v>48</v>
      </c>
      <c r="I258">
        <v>3</v>
      </c>
      <c r="J258" s="3">
        <v>205000</v>
      </c>
      <c r="K258" s="3">
        <v>125000</v>
      </c>
      <c r="L258" s="3">
        <v>615000</v>
      </c>
      <c r="M258" s="3">
        <v>375000</v>
      </c>
      <c r="N258" s="3">
        <v>240000</v>
      </c>
      <c r="O258" s="4">
        <f t="shared" ref="O258:O321" si="4">IFERROR(N258/L258,0)</f>
        <v>0.3902439024390244</v>
      </c>
    </row>
    <row r="259" spans="1:15">
      <c r="A259" s="2">
        <v>46135</v>
      </c>
      <c r="B259" t="s">
        <v>326</v>
      </c>
      <c r="C259" t="s">
        <v>50</v>
      </c>
      <c r="D259" t="s">
        <v>27</v>
      </c>
      <c r="E259" t="s">
        <v>8</v>
      </c>
      <c r="F259" t="s">
        <v>54</v>
      </c>
      <c r="G259" t="s">
        <v>59</v>
      </c>
      <c r="H259" t="s">
        <v>48</v>
      </c>
      <c r="I259">
        <v>2</v>
      </c>
      <c r="J259" s="3">
        <v>235000</v>
      </c>
      <c r="K259" s="3">
        <v>145000</v>
      </c>
      <c r="L259" s="3">
        <v>470000</v>
      </c>
      <c r="M259" s="3">
        <v>290000</v>
      </c>
      <c r="N259" s="3">
        <v>180000</v>
      </c>
      <c r="O259" s="4">
        <f t="shared" si="4"/>
        <v>0.38297872340425532</v>
      </c>
    </row>
    <row r="260" spans="1:15">
      <c r="A260" s="2">
        <v>46135</v>
      </c>
      <c r="B260" t="s">
        <v>327</v>
      </c>
      <c r="C260" t="s">
        <v>94</v>
      </c>
      <c r="D260" t="s">
        <v>32</v>
      </c>
      <c r="E260" t="s">
        <v>13</v>
      </c>
      <c r="F260" t="s">
        <v>46</v>
      </c>
      <c r="G260" t="s">
        <v>61</v>
      </c>
      <c r="H260" t="s">
        <v>48</v>
      </c>
      <c r="I260">
        <v>2</v>
      </c>
      <c r="J260" s="3">
        <v>229000</v>
      </c>
      <c r="K260" s="3">
        <v>135000</v>
      </c>
      <c r="L260" s="3">
        <v>458000</v>
      </c>
      <c r="M260" s="3">
        <v>270000</v>
      </c>
      <c r="N260" s="3">
        <v>188000</v>
      </c>
      <c r="O260" s="4">
        <f t="shared" si="4"/>
        <v>0.41048034934497818</v>
      </c>
    </row>
    <row r="261" spans="1:15">
      <c r="A261" s="2">
        <v>46135</v>
      </c>
      <c r="B261" t="s">
        <v>328</v>
      </c>
      <c r="C261" t="s">
        <v>45</v>
      </c>
      <c r="D261" t="s">
        <v>31</v>
      </c>
      <c r="E261" t="s">
        <v>13</v>
      </c>
      <c r="F261" t="s">
        <v>54</v>
      </c>
      <c r="G261" t="s">
        <v>59</v>
      </c>
      <c r="H261" t="s">
        <v>48</v>
      </c>
      <c r="I261">
        <v>2</v>
      </c>
      <c r="J261" s="3">
        <v>99000</v>
      </c>
      <c r="K261" s="3">
        <v>55000</v>
      </c>
      <c r="L261" s="3">
        <v>198000</v>
      </c>
      <c r="M261" s="3">
        <v>110000</v>
      </c>
      <c r="N261" s="3">
        <v>88000</v>
      </c>
      <c r="O261" s="4">
        <f t="shared" si="4"/>
        <v>0.44444444444444442</v>
      </c>
    </row>
    <row r="262" spans="1:15">
      <c r="A262" s="2">
        <v>46136</v>
      </c>
      <c r="B262" t="s">
        <v>329</v>
      </c>
      <c r="C262" t="s">
        <v>77</v>
      </c>
      <c r="D262" t="s">
        <v>33</v>
      </c>
      <c r="E262" t="s">
        <v>14</v>
      </c>
      <c r="F262" t="s">
        <v>54</v>
      </c>
      <c r="G262" t="s">
        <v>52</v>
      </c>
      <c r="H262" t="s">
        <v>48</v>
      </c>
      <c r="I262">
        <v>3</v>
      </c>
      <c r="J262" s="3">
        <v>129000</v>
      </c>
      <c r="K262" s="3">
        <v>72000</v>
      </c>
      <c r="L262" s="3">
        <v>387000</v>
      </c>
      <c r="M262" s="3">
        <v>216000</v>
      </c>
      <c r="N262" s="3">
        <v>171000</v>
      </c>
      <c r="O262" s="4">
        <f t="shared" si="4"/>
        <v>0.44186046511627908</v>
      </c>
    </row>
    <row r="263" spans="1:15">
      <c r="A263" s="2">
        <v>46136</v>
      </c>
      <c r="B263" t="s">
        <v>330</v>
      </c>
      <c r="C263" t="s">
        <v>86</v>
      </c>
      <c r="D263" t="s">
        <v>30</v>
      </c>
      <c r="E263" t="s">
        <v>9</v>
      </c>
      <c r="F263" t="s">
        <v>46</v>
      </c>
      <c r="G263" t="s">
        <v>73</v>
      </c>
      <c r="H263" t="s">
        <v>48</v>
      </c>
      <c r="I263">
        <v>1</v>
      </c>
      <c r="J263" s="3">
        <v>205000</v>
      </c>
      <c r="K263" s="3">
        <v>125000</v>
      </c>
      <c r="L263" s="3">
        <v>205000</v>
      </c>
      <c r="M263" s="3">
        <v>125000</v>
      </c>
      <c r="N263" s="3">
        <v>80000</v>
      </c>
      <c r="O263" s="4">
        <f t="shared" si="4"/>
        <v>0.3902439024390244</v>
      </c>
    </row>
    <row r="264" spans="1:15">
      <c r="A264" s="2">
        <v>46136</v>
      </c>
      <c r="B264" t="s">
        <v>331</v>
      </c>
      <c r="C264" t="s">
        <v>45</v>
      </c>
      <c r="D264" t="s">
        <v>31</v>
      </c>
      <c r="E264" t="s">
        <v>13</v>
      </c>
      <c r="F264" t="s">
        <v>51</v>
      </c>
      <c r="G264" t="s">
        <v>47</v>
      </c>
      <c r="H264" t="s">
        <v>48</v>
      </c>
      <c r="I264">
        <v>2</v>
      </c>
      <c r="J264" s="3">
        <v>99000</v>
      </c>
      <c r="K264" s="3">
        <v>55000</v>
      </c>
      <c r="L264" s="3">
        <v>198000</v>
      </c>
      <c r="M264" s="3">
        <v>110000</v>
      </c>
      <c r="N264" s="3">
        <v>88000</v>
      </c>
      <c r="O264" s="4">
        <f t="shared" si="4"/>
        <v>0.44444444444444442</v>
      </c>
    </row>
    <row r="265" spans="1:15">
      <c r="A265" s="2">
        <v>46136</v>
      </c>
      <c r="B265" t="s">
        <v>332</v>
      </c>
      <c r="C265" t="s">
        <v>86</v>
      </c>
      <c r="D265" t="s">
        <v>30</v>
      </c>
      <c r="E265" t="s">
        <v>9</v>
      </c>
      <c r="F265" t="s">
        <v>51</v>
      </c>
      <c r="G265" t="s">
        <v>47</v>
      </c>
      <c r="H265" t="s">
        <v>48</v>
      </c>
      <c r="I265">
        <v>4</v>
      </c>
      <c r="J265" s="3">
        <v>205000</v>
      </c>
      <c r="K265" s="3">
        <v>125000</v>
      </c>
      <c r="L265" s="3">
        <v>820000</v>
      </c>
      <c r="M265" s="3">
        <v>500000</v>
      </c>
      <c r="N265" s="3">
        <v>320000</v>
      </c>
      <c r="O265" s="4">
        <f t="shared" si="4"/>
        <v>0.3902439024390244</v>
      </c>
    </row>
    <row r="266" spans="1:15">
      <c r="A266" s="2">
        <v>46137</v>
      </c>
      <c r="B266" t="s">
        <v>333</v>
      </c>
      <c r="C266" t="s">
        <v>57</v>
      </c>
      <c r="D266" t="s">
        <v>58</v>
      </c>
      <c r="E266" t="s">
        <v>14</v>
      </c>
      <c r="F266" t="s">
        <v>46</v>
      </c>
      <c r="G266" t="s">
        <v>59</v>
      </c>
      <c r="H266" t="s">
        <v>48</v>
      </c>
      <c r="I266">
        <v>2</v>
      </c>
      <c r="J266" s="3">
        <v>159000</v>
      </c>
      <c r="K266" s="3">
        <v>88000</v>
      </c>
      <c r="L266" s="3">
        <v>318000</v>
      </c>
      <c r="M266" s="3">
        <v>176000</v>
      </c>
      <c r="N266" s="3">
        <v>142000</v>
      </c>
      <c r="O266" s="4">
        <f t="shared" si="4"/>
        <v>0.44654088050314467</v>
      </c>
    </row>
    <row r="267" spans="1:15">
      <c r="A267" s="2">
        <v>46137</v>
      </c>
      <c r="B267" t="s">
        <v>334</v>
      </c>
      <c r="C267" t="s">
        <v>86</v>
      </c>
      <c r="D267" t="s">
        <v>30</v>
      </c>
      <c r="E267" t="s">
        <v>9</v>
      </c>
      <c r="F267" t="s">
        <v>63</v>
      </c>
      <c r="G267" t="s">
        <v>61</v>
      </c>
      <c r="H267" t="s">
        <v>48</v>
      </c>
      <c r="I267">
        <v>8</v>
      </c>
      <c r="J267" s="3">
        <v>205000</v>
      </c>
      <c r="K267" s="3">
        <v>125000</v>
      </c>
      <c r="L267" s="3">
        <v>1640000</v>
      </c>
      <c r="M267" s="3">
        <v>1000000</v>
      </c>
      <c r="N267" s="3">
        <v>640000</v>
      </c>
      <c r="O267" s="4">
        <f t="shared" si="4"/>
        <v>0.3902439024390244</v>
      </c>
    </row>
    <row r="268" spans="1:15">
      <c r="A268" s="2">
        <v>46138</v>
      </c>
      <c r="B268" t="s">
        <v>335</v>
      </c>
      <c r="C268" t="s">
        <v>50</v>
      </c>
      <c r="D268" t="s">
        <v>27</v>
      </c>
      <c r="E268" t="s">
        <v>8</v>
      </c>
      <c r="F268" t="s">
        <v>63</v>
      </c>
      <c r="G268" t="s">
        <v>47</v>
      </c>
      <c r="H268" t="s">
        <v>48</v>
      </c>
      <c r="I268">
        <v>5</v>
      </c>
      <c r="J268" s="3">
        <v>235000</v>
      </c>
      <c r="K268" s="3">
        <v>145000</v>
      </c>
      <c r="L268" s="3">
        <v>1175000</v>
      </c>
      <c r="M268" s="3">
        <v>725000</v>
      </c>
      <c r="N268" s="3">
        <v>450000</v>
      </c>
      <c r="O268" s="4">
        <f t="shared" si="4"/>
        <v>0.38297872340425532</v>
      </c>
    </row>
    <row r="269" spans="1:15">
      <c r="A269" s="2">
        <v>46138</v>
      </c>
      <c r="B269" t="s">
        <v>336</v>
      </c>
      <c r="C269" t="s">
        <v>57</v>
      </c>
      <c r="D269" t="s">
        <v>58</v>
      </c>
      <c r="E269" t="s">
        <v>14</v>
      </c>
      <c r="F269" t="s">
        <v>54</v>
      </c>
      <c r="G269" t="s">
        <v>59</v>
      </c>
      <c r="H269" t="s">
        <v>48</v>
      </c>
      <c r="I269">
        <v>1</v>
      </c>
      <c r="J269" s="3">
        <v>159000</v>
      </c>
      <c r="K269" s="3">
        <v>88000</v>
      </c>
      <c r="L269" s="3">
        <v>159000</v>
      </c>
      <c r="M269" s="3">
        <v>88000</v>
      </c>
      <c r="N269" s="3">
        <v>71000</v>
      </c>
      <c r="O269" s="4">
        <f t="shared" si="4"/>
        <v>0.44654088050314467</v>
      </c>
    </row>
    <row r="270" spans="1:15">
      <c r="A270" s="2">
        <v>46139</v>
      </c>
      <c r="B270" t="s">
        <v>337</v>
      </c>
      <c r="C270" t="s">
        <v>45</v>
      </c>
      <c r="D270" t="s">
        <v>31</v>
      </c>
      <c r="E270" t="s">
        <v>13</v>
      </c>
      <c r="F270" t="s">
        <v>46</v>
      </c>
      <c r="G270" t="s">
        <v>47</v>
      </c>
      <c r="H270" t="s">
        <v>48</v>
      </c>
      <c r="I270">
        <v>3</v>
      </c>
      <c r="J270" s="3">
        <v>99000</v>
      </c>
      <c r="K270" s="3">
        <v>55000</v>
      </c>
      <c r="L270" s="3">
        <v>297000</v>
      </c>
      <c r="M270" s="3">
        <v>165000</v>
      </c>
      <c r="N270" s="3">
        <v>132000</v>
      </c>
      <c r="O270" s="4">
        <f t="shared" si="4"/>
        <v>0.44444444444444442</v>
      </c>
    </row>
    <row r="271" spans="1:15">
      <c r="A271" s="2">
        <v>46139</v>
      </c>
      <c r="B271" t="s">
        <v>338</v>
      </c>
      <c r="C271" t="s">
        <v>45</v>
      </c>
      <c r="D271" t="s">
        <v>31</v>
      </c>
      <c r="E271" t="s">
        <v>13</v>
      </c>
      <c r="F271" t="s">
        <v>51</v>
      </c>
      <c r="G271" t="s">
        <v>47</v>
      </c>
      <c r="H271" t="s">
        <v>48</v>
      </c>
      <c r="I271">
        <v>1</v>
      </c>
      <c r="J271" s="3">
        <v>99000</v>
      </c>
      <c r="K271" s="3">
        <v>55000</v>
      </c>
      <c r="L271" s="3">
        <v>99000</v>
      </c>
      <c r="M271" s="3">
        <v>55000</v>
      </c>
      <c r="N271" s="3">
        <v>44000</v>
      </c>
      <c r="O271" s="4">
        <f t="shared" si="4"/>
        <v>0.44444444444444442</v>
      </c>
    </row>
    <row r="272" spans="1:15">
      <c r="A272" s="2">
        <v>46139</v>
      </c>
      <c r="B272" t="s">
        <v>339</v>
      </c>
      <c r="C272" t="s">
        <v>65</v>
      </c>
      <c r="D272" t="s">
        <v>28</v>
      </c>
      <c r="E272" t="s">
        <v>8</v>
      </c>
      <c r="F272" t="s">
        <v>63</v>
      </c>
      <c r="G272" t="s">
        <v>47</v>
      </c>
      <c r="H272" t="s">
        <v>48</v>
      </c>
      <c r="I272">
        <v>2</v>
      </c>
      <c r="J272" s="3">
        <v>340000</v>
      </c>
      <c r="K272" s="3">
        <v>210000</v>
      </c>
      <c r="L272" s="3">
        <v>680000</v>
      </c>
      <c r="M272" s="3">
        <v>420000</v>
      </c>
      <c r="N272" s="3">
        <v>260000</v>
      </c>
      <c r="O272" s="4">
        <f t="shared" si="4"/>
        <v>0.38235294117647056</v>
      </c>
    </row>
    <row r="273" spans="1:15">
      <c r="A273" s="2">
        <v>46140</v>
      </c>
      <c r="B273" t="s">
        <v>340</v>
      </c>
      <c r="C273" t="s">
        <v>57</v>
      </c>
      <c r="D273" t="s">
        <v>58</v>
      </c>
      <c r="E273" t="s">
        <v>14</v>
      </c>
      <c r="F273" t="s">
        <v>63</v>
      </c>
      <c r="G273" t="s">
        <v>47</v>
      </c>
      <c r="H273" t="s">
        <v>55</v>
      </c>
      <c r="I273">
        <v>1</v>
      </c>
      <c r="J273" s="3">
        <v>159000</v>
      </c>
      <c r="K273" s="3">
        <v>88000</v>
      </c>
      <c r="L273" s="3">
        <v>-159000</v>
      </c>
      <c r="M273" s="3">
        <v>-88000</v>
      </c>
      <c r="N273" s="3">
        <v>-71000</v>
      </c>
      <c r="O273" s="4">
        <f t="shared" si="4"/>
        <v>0.44654088050314467</v>
      </c>
    </row>
    <row r="274" spans="1:15">
      <c r="A274" s="2">
        <v>46140</v>
      </c>
      <c r="B274" t="s">
        <v>341</v>
      </c>
      <c r="C274" t="s">
        <v>50</v>
      </c>
      <c r="D274" t="s">
        <v>27</v>
      </c>
      <c r="E274" t="s">
        <v>8</v>
      </c>
      <c r="F274" t="s">
        <v>63</v>
      </c>
      <c r="G274" t="s">
        <v>52</v>
      </c>
      <c r="H274" t="s">
        <v>55</v>
      </c>
      <c r="I274">
        <v>1</v>
      </c>
      <c r="J274" s="3">
        <v>235000</v>
      </c>
      <c r="K274" s="3">
        <v>145000</v>
      </c>
      <c r="L274" s="3">
        <v>-235000</v>
      </c>
      <c r="M274" s="3">
        <v>-145000</v>
      </c>
      <c r="N274" s="3">
        <v>-90000</v>
      </c>
      <c r="O274" s="4">
        <f t="shared" si="4"/>
        <v>0.38297872340425532</v>
      </c>
    </row>
    <row r="275" spans="1:15">
      <c r="A275" s="2">
        <v>46140</v>
      </c>
      <c r="B275" t="s">
        <v>342</v>
      </c>
      <c r="C275" t="s">
        <v>68</v>
      </c>
      <c r="D275" t="s">
        <v>26</v>
      </c>
      <c r="E275" t="s">
        <v>8</v>
      </c>
      <c r="F275" t="s">
        <v>54</v>
      </c>
      <c r="G275" t="s">
        <v>73</v>
      </c>
      <c r="H275" t="s">
        <v>48</v>
      </c>
      <c r="I275">
        <v>1</v>
      </c>
      <c r="J275" s="3">
        <v>295000</v>
      </c>
      <c r="K275" s="3">
        <v>185000</v>
      </c>
      <c r="L275" s="3">
        <v>295000</v>
      </c>
      <c r="M275" s="3">
        <v>185000</v>
      </c>
      <c r="N275" s="3">
        <v>110000</v>
      </c>
      <c r="O275" s="4">
        <f t="shared" si="4"/>
        <v>0.3728813559322034</v>
      </c>
    </row>
    <row r="276" spans="1:15">
      <c r="A276" s="2">
        <v>46140</v>
      </c>
      <c r="B276" t="s">
        <v>343</v>
      </c>
      <c r="C276" t="s">
        <v>86</v>
      </c>
      <c r="D276" t="s">
        <v>30</v>
      </c>
      <c r="E276" t="s">
        <v>9</v>
      </c>
      <c r="F276" t="s">
        <v>51</v>
      </c>
      <c r="G276" t="s">
        <v>61</v>
      </c>
      <c r="H276" t="s">
        <v>48</v>
      </c>
      <c r="I276">
        <v>4</v>
      </c>
      <c r="J276" s="3">
        <v>205000</v>
      </c>
      <c r="K276" s="3">
        <v>125000</v>
      </c>
      <c r="L276" s="3">
        <v>820000</v>
      </c>
      <c r="M276" s="3">
        <v>500000</v>
      </c>
      <c r="N276" s="3">
        <v>320000</v>
      </c>
      <c r="O276" s="4">
        <f t="shared" si="4"/>
        <v>0.3902439024390244</v>
      </c>
    </row>
    <row r="277" spans="1:15">
      <c r="A277" s="2">
        <v>46141</v>
      </c>
      <c r="B277" t="s">
        <v>344</v>
      </c>
      <c r="C277" t="s">
        <v>86</v>
      </c>
      <c r="D277" t="s">
        <v>30</v>
      </c>
      <c r="E277" t="s">
        <v>9</v>
      </c>
      <c r="F277" t="s">
        <v>63</v>
      </c>
      <c r="G277" t="s">
        <v>73</v>
      </c>
      <c r="H277" t="s">
        <v>48</v>
      </c>
      <c r="I277">
        <v>3</v>
      </c>
      <c r="J277" s="3">
        <v>205000</v>
      </c>
      <c r="K277" s="3">
        <v>125000</v>
      </c>
      <c r="L277" s="3">
        <v>615000</v>
      </c>
      <c r="M277" s="3">
        <v>375000</v>
      </c>
      <c r="N277" s="3">
        <v>240000</v>
      </c>
      <c r="O277" s="4">
        <f t="shared" si="4"/>
        <v>0.3902439024390244</v>
      </c>
    </row>
    <row r="278" spans="1:15">
      <c r="A278" s="2">
        <v>46141</v>
      </c>
      <c r="B278" t="s">
        <v>345</v>
      </c>
      <c r="C278" t="s">
        <v>77</v>
      </c>
      <c r="D278" t="s">
        <v>33</v>
      </c>
      <c r="E278" t="s">
        <v>14</v>
      </c>
      <c r="F278" t="s">
        <v>63</v>
      </c>
      <c r="G278" t="s">
        <v>52</v>
      </c>
      <c r="H278" t="s">
        <v>48</v>
      </c>
      <c r="I278">
        <v>3</v>
      </c>
      <c r="J278" s="3">
        <v>129000</v>
      </c>
      <c r="K278" s="3">
        <v>72000</v>
      </c>
      <c r="L278" s="3">
        <v>387000</v>
      </c>
      <c r="M278" s="3">
        <v>216000</v>
      </c>
      <c r="N278" s="3">
        <v>171000</v>
      </c>
      <c r="O278" s="4">
        <f t="shared" si="4"/>
        <v>0.44186046511627908</v>
      </c>
    </row>
    <row r="279" spans="1:15">
      <c r="A279" s="2">
        <v>46141</v>
      </c>
      <c r="B279" t="s">
        <v>346</v>
      </c>
      <c r="C279" t="s">
        <v>86</v>
      </c>
      <c r="D279" t="s">
        <v>30</v>
      </c>
      <c r="E279" t="s">
        <v>9</v>
      </c>
      <c r="F279" t="s">
        <v>63</v>
      </c>
      <c r="G279" t="s">
        <v>52</v>
      </c>
      <c r="H279" t="s">
        <v>48</v>
      </c>
      <c r="I279">
        <v>4</v>
      </c>
      <c r="J279" s="3">
        <v>205000</v>
      </c>
      <c r="K279" s="3">
        <v>125000</v>
      </c>
      <c r="L279" s="3">
        <v>820000</v>
      </c>
      <c r="M279" s="3">
        <v>500000</v>
      </c>
      <c r="N279" s="3">
        <v>320000</v>
      </c>
      <c r="O279" s="4">
        <f t="shared" si="4"/>
        <v>0.3902439024390244</v>
      </c>
    </row>
    <row r="280" spans="1:15">
      <c r="A280" s="2">
        <v>46143</v>
      </c>
      <c r="B280" t="s">
        <v>347</v>
      </c>
      <c r="C280" t="s">
        <v>72</v>
      </c>
      <c r="D280" t="s">
        <v>29</v>
      </c>
      <c r="E280" t="s">
        <v>9</v>
      </c>
      <c r="F280" t="s">
        <v>51</v>
      </c>
      <c r="G280" t="s">
        <v>61</v>
      </c>
      <c r="H280" t="s">
        <v>55</v>
      </c>
      <c r="I280">
        <v>1</v>
      </c>
      <c r="J280" s="3">
        <v>115000</v>
      </c>
      <c r="K280" s="3">
        <v>65000</v>
      </c>
      <c r="L280" s="3">
        <v>-115000</v>
      </c>
      <c r="M280" s="3">
        <v>-65000</v>
      </c>
      <c r="N280" s="3">
        <v>-50000</v>
      </c>
      <c r="O280" s="4">
        <f t="shared" si="4"/>
        <v>0.43478260869565216</v>
      </c>
    </row>
    <row r="281" spans="1:15">
      <c r="A281" s="2">
        <v>46143</v>
      </c>
      <c r="B281" t="s">
        <v>348</v>
      </c>
      <c r="C281" t="s">
        <v>68</v>
      </c>
      <c r="D281" t="s">
        <v>26</v>
      </c>
      <c r="E281" t="s">
        <v>8</v>
      </c>
      <c r="F281" t="s">
        <v>51</v>
      </c>
      <c r="G281" t="s">
        <v>70</v>
      </c>
      <c r="H281" t="s">
        <v>48</v>
      </c>
      <c r="I281">
        <v>4</v>
      </c>
      <c r="J281" s="3">
        <v>295000</v>
      </c>
      <c r="K281" s="3">
        <v>185000</v>
      </c>
      <c r="L281" s="3">
        <v>1180000</v>
      </c>
      <c r="M281" s="3">
        <v>740000</v>
      </c>
      <c r="N281" s="3">
        <v>440000</v>
      </c>
      <c r="O281" s="4">
        <f t="shared" si="4"/>
        <v>0.3728813559322034</v>
      </c>
    </row>
    <row r="282" spans="1:15">
      <c r="A282" s="2">
        <v>46143</v>
      </c>
      <c r="B282" t="s">
        <v>349</v>
      </c>
      <c r="C282" t="s">
        <v>45</v>
      </c>
      <c r="D282" t="s">
        <v>31</v>
      </c>
      <c r="E282" t="s">
        <v>13</v>
      </c>
      <c r="F282" t="s">
        <v>63</v>
      </c>
      <c r="G282" t="s">
        <v>70</v>
      </c>
      <c r="H282" t="s">
        <v>48</v>
      </c>
      <c r="I282">
        <v>2</v>
      </c>
      <c r="J282" s="3">
        <v>99000</v>
      </c>
      <c r="K282" s="3">
        <v>55000</v>
      </c>
      <c r="L282" s="3">
        <v>198000</v>
      </c>
      <c r="M282" s="3">
        <v>110000</v>
      </c>
      <c r="N282" s="3">
        <v>88000</v>
      </c>
      <c r="O282" s="4">
        <f t="shared" si="4"/>
        <v>0.44444444444444442</v>
      </c>
    </row>
    <row r="283" spans="1:15">
      <c r="A283" s="2">
        <v>46143</v>
      </c>
      <c r="B283" t="s">
        <v>350</v>
      </c>
      <c r="C283" t="s">
        <v>68</v>
      </c>
      <c r="D283" t="s">
        <v>26</v>
      </c>
      <c r="E283" t="s">
        <v>8</v>
      </c>
      <c r="F283" t="s">
        <v>51</v>
      </c>
      <c r="G283" t="s">
        <v>52</v>
      </c>
      <c r="H283" t="s">
        <v>95</v>
      </c>
      <c r="I283">
        <v>3</v>
      </c>
      <c r="J283" s="3">
        <v>295000</v>
      </c>
      <c r="K283" s="3">
        <v>185000</v>
      </c>
      <c r="L283" s="3">
        <v>0</v>
      </c>
      <c r="M283" s="3">
        <v>0</v>
      </c>
      <c r="N283" s="3">
        <v>0</v>
      </c>
      <c r="O283" s="4">
        <f t="shared" si="4"/>
        <v>0</v>
      </c>
    </row>
    <row r="284" spans="1:15">
      <c r="A284" s="2">
        <v>46143</v>
      </c>
      <c r="B284" t="s">
        <v>351</v>
      </c>
      <c r="C284" t="s">
        <v>86</v>
      </c>
      <c r="D284" t="s">
        <v>30</v>
      </c>
      <c r="E284" t="s">
        <v>9</v>
      </c>
      <c r="F284" t="s">
        <v>46</v>
      </c>
      <c r="G284" t="s">
        <v>70</v>
      </c>
      <c r="H284" t="s">
        <v>48</v>
      </c>
      <c r="I284">
        <v>2</v>
      </c>
      <c r="J284" s="3">
        <v>205000</v>
      </c>
      <c r="K284" s="3">
        <v>125000</v>
      </c>
      <c r="L284" s="3">
        <v>410000</v>
      </c>
      <c r="M284" s="3">
        <v>250000</v>
      </c>
      <c r="N284" s="3">
        <v>160000</v>
      </c>
      <c r="O284" s="4">
        <f t="shared" si="4"/>
        <v>0.3902439024390244</v>
      </c>
    </row>
    <row r="285" spans="1:15">
      <c r="A285" s="2">
        <v>46144</v>
      </c>
      <c r="B285" t="s">
        <v>352</v>
      </c>
      <c r="C285" t="s">
        <v>57</v>
      </c>
      <c r="D285" t="s">
        <v>58</v>
      </c>
      <c r="E285" t="s">
        <v>14</v>
      </c>
      <c r="F285" t="s">
        <v>46</v>
      </c>
      <c r="G285" t="s">
        <v>70</v>
      </c>
      <c r="H285" t="s">
        <v>48</v>
      </c>
      <c r="I285">
        <v>1</v>
      </c>
      <c r="J285" s="3">
        <v>159000</v>
      </c>
      <c r="K285" s="3">
        <v>88000</v>
      </c>
      <c r="L285" s="3">
        <v>159000</v>
      </c>
      <c r="M285" s="3">
        <v>88000</v>
      </c>
      <c r="N285" s="3">
        <v>71000</v>
      </c>
      <c r="O285" s="4">
        <f t="shared" si="4"/>
        <v>0.44654088050314467</v>
      </c>
    </row>
    <row r="286" spans="1:15">
      <c r="A286" s="2">
        <v>46144</v>
      </c>
      <c r="B286" t="s">
        <v>353</v>
      </c>
      <c r="C286" t="s">
        <v>94</v>
      </c>
      <c r="D286" t="s">
        <v>32</v>
      </c>
      <c r="E286" t="s">
        <v>13</v>
      </c>
      <c r="F286" t="s">
        <v>46</v>
      </c>
      <c r="G286" t="s">
        <v>61</v>
      </c>
      <c r="H286" t="s">
        <v>48</v>
      </c>
      <c r="I286">
        <v>1</v>
      </c>
      <c r="J286" s="3">
        <v>229000</v>
      </c>
      <c r="K286" s="3">
        <v>135000</v>
      </c>
      <c r="L286" s="3">
        <v>229000</v>
      </c>
      <c r="M286" s="3">
        <v>135000</v>
      </c>
      <c r="N286" s="3">
        <v>94000</v>
      </c>
      <c r="O286" s="4">
        <f t="shared" si="4"/>
        <v>0.41048034934497818</v>
      </c>
    </row>
    <row r="287" spans="1:15">
      <c r="A287" s="2">
        <v>46144</v>
      </c>
      <c r="B287" t="s">
        <v>354</v>
      </c>
      <c r="C287" t="s">
        <v>77</v>
      </c>
      <c r="D287" t="s">
        <v>33</v>
      </c>
      <c r="E287" t="s">
        <v>14</v>
      </c>
      <c r="F287" t="s">
        <v>51</v>
      </c>
      <c r="G287" t="s">
        <v>47</v>
      </c>
      <c r="H287" t="s">
        <v>48</v>
      </c>
      <c r="I287">
        <v>1</v>
      </c>
      <c r="J287" s="3">
        <v>129000</v>
      </c>
      <c r="K287" s="3">
        <v>72000</v>
      </c>
      <c r="L287" s="3">
        <v>129000</v>
      </c>
      <c r="M287" s="3">
        <v>72000</v>
      </c>
      <c r="N287" s="3">
        <v>57000</v>
      </c>
      <c r="O287" s="4">
        <f t="shared" si="4"/>
        <v>0.44186046511627908</v>
      </c>
    </row>
    <row r="288" spans="1:15">
      <c r="A288" s="2">
        <v>46144</v>
      </c>
      <c r="B288" t="s">
        <v>355</v>
      </c>
      <c r="C288" t="s">
        <v>50</v>
      </c>
      <c r="D288" t="s">
        <v>27</v>
      </c>
      <c r="E288" t="s">
        <v>8</v>
      </c>
      <c r="F288" t="s">
        <v>46</v>
      </c>
      <c r="G288" t="s">
        <v>73</v>
      </c>
      <c r="H288" t="s">
        <v>48</v>
      </c>
      <c r="I288">
        <v>1</v>
      </c>
      <c r="J288" s="3">
        <v>235000</v>
      </c>
      <c r="K288" s="3">
        <v>145000</v>
      </c>
      <c r="L288" s="3">
        <v>235000</v>
      </c>
      <c r="M288" s="3">
        <v>145000</v>
      </c>
      <c r="N288" s="3">
        <v>90000</v>
      </c>
      <c r="O288" s="4">
        <f t="shared" si="4"/>
        <v>0.38297872340425532</v>
      </c>
    </row>
    <row r="289" spans="1:15">
      <c r="A289" s="2">
        <v>46144</v>
      </c>
      <c r="B289" t="s">
        <v>356</v>
      </c>
      <c r="C289" t="s">
        <v>86</v>
      </c>
      <c r="D289" t="s">
        <v>30</v>
      </c>
      <c r="E289" t="s">
        <v>9</v>
      </c>
      <c r="F289" t="s">
        <v>54</v>
      </c>
      <c r="G289" t="s">
        <v>52</v>
      </c>
      <c r="H289" t="s">
        <v>48</v>
      </c>
      <c r="I289">
        <v>8</v>
      </c>
      <c r="J289" s="3">
        <v>205000</v>
      </c>
      <c r="K289" s="3">
        <v>125000</v>
      </c>
      <c r="L289" s="3">
        <v>1640000</v>
      </c>
      <c r="M289" s="3">
        <v>1000000</v>
      </c>
      <c r="N289" s="3">
        <v>640000</v>
      </c>
      <c r="O289" s="4">
        <f t="shared" si="4"/>
        <v>0.3902439024390244</v>
      </c>
    </row>
    <row r="290" spans="1:15">
      <c r="A290" s="2">
        <v>46145</v>
      </c>
      <c r="B290" t="s">
        <v>357</v>
      </c>
      <c r="C290" t="s">
        <v>77</v>
      </c>
      <c r="D290" t="s">
        <v>33</v>
      </c>
      <c r="E290" t="s">
        <v>14</v>
      </c>
      <c r="F290" t="s">
        <v>51</v>
      </c>
      <c r="G290" t="s">
        <v>59</v>
      </c>
      <c r="H290" t="s">
        <v>95</v>
      </c>
      <c r="I290">
        <v>2</v>
      </c>
      <c r="J290" s="3">
        <v>129000</v>
      </c>
      <c r="K290" s="3">
        <v>72000</v>
      </c>
      <c r="L290" s="3">
        <v>0</v>
      </c>
      <c r="M290" s="3">
        <v>0</v>
      </c>
      <c r="N290" s="3">
        <v>0</v>
      </c>
      <c r="O290" s="4">
        <f t="shared" si="4"/>
        <v>0</v>
      </c>
    </row>
    <row r="291" spans="1:15">
      <c r="A291" s="2">
        <v>46145</v>
      </c>
      <c r="B291" t="s">
        <v>358</v>
      </c>
      <c r="C291" t="s">
        <v>57</v>
      </c>
      <c r="D291" t="s">
        <v>58</v>
      </c>
      <c r="E291" t="s">
        <v>14</v>
      </c>
      <c r="F291" t="s">
        <v>63</v>
      </c>
      <c r="G291" t="s">
        <v>70</v>
      </c>
      <c r="H291" t="s">
        <v>48</v>
      </c>
      <c r="I291">
        <v>2</v>
      </c>
      <c r="J291" s="3">
        <v>159000</v>
      </c>
      <c r="K291" s="3">
        <v>88000</v>
      </c>
      <c r="L291" s="3">
        <v>318000</v>
      </c>
      <c r="M291" s="3">
        <v>176000</v>
      </c>
      <c r="N291" s="3">
        <v>142000</v>
      </c>
      <c r="O291" s="4">
        <f t="shared" si="4"/>
        <v>0.44654088050314467</v>
      </c>
    </row>
    <row r="292" spans="1:15">
      <c r="A292" s="2">
        <v>46145</v>
      </c>
      <c r="B292" t="s">
        <v>359</v>
      </c>
      <c r="C292" t="s">
        <v>45</v>
      </c>
      <c r="D292" t="s">
        <v>31</v>
      </c>
      <c r="E292" t="s">
        <v>13</v>
      </c>
      <c r="F292" t="s">
        <v>46</v>
      </c>
      <c r="G292" t="s">
        <v>70</v>
      </c>
      <c r="H292" t="s">
        <v>48</v>
      </c>
      <c r="I292">
        <v>6</v>
      </c>
      <c r="J292" s="3">
        <v>99000</v>
      </c>
      <c r="K292" s="3">
        <v>55000</v>
      </c>
      <c r="L292" s="3">
        <v>594000</v>
      </c>
      <c r="M292" s="3">
        <v>330000</v>
      </c>
      <c r="N292" s="3">
        <v>264000</v>
      </c>
      <c r="O292" s="4">
        <f t="shared" si="4"/>
        <v>0.44444444444444442</v>
      </c>
    </row>
    <row r="293" spans="1:15">
      <c r="A293" s="2">
        <v>46146</v>
      </c>
      <c r="B293" t="s">
        <v>360</v>
      </c>
      <c r="C293" t="s">
        <v>72</v>
      </c>
      <c r="D293" t="s">
        <v>29</v>
      </c>
      <c r="E293" t="s">
        <v>9</v>
      </c>
      <c r="F293" t="s">
        <v>51</v>
      </c>
      <c r="G293" t="s">
        <v>73</v>
      </c>
      <c r="H293" t="s">
        <v>48</v>
      </c>
      <c r="I293">
        <v>5</v>
      </c>
      <c r="J293" s="3">
        <v>115000</v>
      </c>
      <c r="K293" s="3">
        <v>65000</v>
      </c>
      <c r="L293" s="3">
        <v>575000</v>
      </c>
      <c r="M293" s="3">
        <v>325000</v>
      </c>
      <c r="N293" s="3">
        <v>250000</v>
      </c>
      <c r="O293" s="4">
        <f t="shared" si="4"/>
        <v>0.43478260869565216</v>
      </c>
    </row>
    <row r="294" spans="1:15">
      <c r="A294" s="2">
        <v>46147</v>
      </c>
      <c r="B294" t="s">
        <v>361</v>
      </c>
      <c r="C294" t="s">
        <v>50</v>
      </c>
      <c r="D294" t="s">
        <v>27</v>
      </c>
      <c r="E294" t="s">
        <v>8</v>
      </c>
      <c r="F294" t="s">
        <v>54</v>
      </c>
      <c r="G294" t="s">
        <v>70</v>
      </c>
      <c r="H294" t="s">
        <v>48</v>
      </c>
      <c r="I294">
        <v>8</v>
      </c>
      <c r="J294" s="3">
        <v>235000</v>
      </c>
      <c r="K294" s="3">
        <v>145000</v>
      </c>
      <c r="L294" s="3">
        <v>1880000</v>
      </c>
      <c r="M294" s="3">
        <v>1160000</v>
      </c>
      <c r="N294" s="3">
        <v>720000</v>
      </c>
      <c r="O294" s="4">
        <f t="shared" si="4"/>
        <v>0.38297872340425532</v>
      </c>
    </row>
    <row r="295" spans="1:15">
      <c r="A295" s="2">
        <v>46147</v>
      </c>
      <c r="B295" t="s">
        <v>362</v>
      </c>
      <c r="C295" t="s">
        <v>72</v>
      </c>
      <c r="D295" t="s">
        <v>29</v>
      </c>
      <c r="E295" t="s">
        <v>9</v>
      </c>
      <c r="F295" t="s">
        <v>46</v>
      </c>
      <c r="G295" t="s">
        <v>70</v>
      </c>
      <c r="H295" t="s">
        <v>48</v>
      </c>
      <c r="I295">
        <v>2</v>
      </c>
      <c r="J295" s="3">
        <v>115000</v>
      </c>
      <c r="K295" s="3">
        <v>65000</v>
      </c>
      <c r="L295" s="3">
        <v>230000</v>
      </c>
      <c r="M295" s="3">
        <v>130000</v>
      </c>
      <c r="N295" s="3">
        <v>100000</v>
      </c>
      <c r="O295" s="4">
        <f t="shared" si="4"/>
        <v>0.43478260869565216</v>
      </c>
    </row>
    <row r="296" spans="1:15">
      <c r="A296" s="2">
        <v>46147</v>
      </c>
      <c r="B296" t="s">
        <v>363</v>
      </c>
      <c r="C296" t="s">
        <v>72</v>
      </c>
      <c r="D296" t="s">
        <v>29</v>
      </c>
      <c r="E296" t="s">
        <v>9</v>
      </c>
      <c r="F296" t="s">
        <v>51</v>
      </c>
      <c r="G296" t="s">
        <v>70</v>
      </c>
      <c r="H296" t="s">
        <v>48</v>
      </c>
      <c r="I296">
        <v>1</v>
      </c>
      <c r="J296" s="3">
        <v>115000</v>
      </c>
      <c r="K296" s="3">
        <v>65000</v>
      </c>
      <c r="L296" s="3">
        <v>115000</v>
      </c>
      <c r="M296" s="3">
        <v>65000</v>
      </c>
      <c r="N296" s="3">
        <v>50000</v>
      </c>
      <c r="O296" s="4">
        <f t="shared" si="4"/>
        <v>0.43478260869565216</v>
      </c>
    </row>
    <row r="297" spans="1:15">
      <c r="A297" s="2">
        <v>46147</v>
      </c>
      <c r="B297" t="s">
        <v>364</v>
      </c>
      <c r="C297" t="s">
        <v>68</v>
      </c>
      <c r="D297" t="s">
        <v>26</v>
      </c>
      <c r="E297" t="s">
        <v>8</v>
      </c>
      <c r="F297" t="s">
        <v>46</v>
      </c>
      <c r="G297" t="s">
        <v>52</v>
      </c>
      <c r="H297" t="s">
        <v>48</v>
      </c>
      <c r="I297">
        <v>2</v>
      </c>
      <c r="J297" s="3">
        <v>295000</v>
      </c>
      <c r="K297" s="3">
        <v>185000</v>
      </c>
      <c r="L297" s="3">
        <v>590000</v>
      </c>
      <c r="M297" s="3">
        <v>370000</v>
      </c>
      <c r="N297" s="3">
        <v>220000</v>
      </c>
      <c r="O297" s="4">
        <f t="shared" si="4"/>
        <v>0.3728813559322034</v>
      </c>
    </row>
    <row r="298" spans="1:15">
      <c r="A298" s="2">
        <v>46147</v>
      </c>
      <c r="B298" t="s">
        <v>365</v>
      </c>
      <c r="C298" t="s">
        <v>50</v>
      </c>
      <c r="D298" t="s">
        <v>27</v>
      </c>
      <c r="E298" t="s">
        <v>8</v>
      </c>
      <c r="F298" t="s">
        <v>54</v>
      </c>
      <c r="G298" t="s">
        <v>52</v>
      </c>
      <c r="H298" t="s">
        <v>48</v>
      </c>
      <c r="I298">
        <v>1</v>
      </c>
      <c r="J298" s="3">
        <v>235000</v>
      </c>
      <c r="K298" s="3">
        <v>145000</v>
      </c>
      <c r="L298" s="3">
        <v>235000</v>
      </c>
      <c r="M298" s="3">
        <v>145000</v>
      </c>
      <c r="N298" s="3">
        <v>90000</v>
      </c>
      <c r="O298" s="4">
        <f t="shared" si="4"/>
        <v>0.38297872340425532</v>
      </c>
    </row>
    <row r="299" spans="1:15">
      <c r="A299" s="2">
        <v>46147</v>
      </c>
      <c r="B299" t="s">
        <v>366</v>
      </c>
      <c r="C299" t="s">
        <v>57</v>
      </c>
      <c r="D299" t="s">
        <v>58</v>
      </c>
      <c r="E299" t="s">
        <v>14</v>
      </c>
      <c r="F299" t="s">
        <v>51</v>
      </c>
      <c r="G299" t="s">
        <v>70</v>
      </c>
      <c r="H299" t="s">
        <v>48</v>
      </c>
      <c r="I299">
        <v>1</v>
      </c>
      <c r="J299" s="3">
        <v>159000</v>
      </c>
      <c r="K299" s="3">
        <v>88000</v>
      </c>
      <c r="L299" s="3">
        <v>159000</v>
      </c>
      <c r="M299" s="3">
        <v>88000</v>
      </c>
      <c r="N299" s="3">
        <v>71000</v>
      </c>
      <c r="O299" s="4">
        <f t="shared" si="4"/>
        <v>0.44654088050314467</v>
      </c>
    </row>
    <row r="300" spans="1:15">
      <c r="A300" s="2">
        <v>46148</v>
      </c>
      <c r="B300" t="s">
        <v>367</v>
      </c>
      <c r="C300" t="s">
        <v>86</v>
      </c>
      <c r="D300" t="s">
        <v>30</v>
      </c>
      <c r="E300" t="s">
        <v>9</v>
      </c>
      <c r="F300" t="s">
        <v>63</v>
      </c>
      <c r="G300" t="s">
        <v>52</v>
      </c>
      <c r="H300" t="s">
        <v>48</v>
      </c>
      <c r="I300">
        <v>6</v>
      </c>
      <c r="J300" s="3">
        <v>205000</v>
      </c>
      <c r="K300" s="3">
        <v>125000</v>
      </c>
      <c r="L300" s="3">
        <v>1230000</v>
      </c>
      <c r="M300" s="3">
        <v>750000</v>
      </c>
      <c r="N300" s="3">
        <v>480000</v>
      </c>
      <c r="O300" s="4">
        <f t="shared" si="4"/>
        <v>0.3902439024390244</v>
      </c>
    </row>
    <row r="301" spans="1:15">
      <c r="A301" s="2">
        <v>46150</v>
      </c>
      <c r="B301" t="s">
        <v>368</v>
      </c>
      <c r="C301" t="s">
        <v>94</v>
      </c>
      <c r="D301" t="s">
        <v>32</v>
      </c>
      <c r="E301" t="s">
        <v>13</v>
      </c>
      <c r="F301" t="s">
        <v>54</v>
      </c>
      <c r="G301" t="s">
        <v>61</v>
      </c>
      <c r="H301" t="s">
        <v>48</v>
      </c>
      <c r="I301">
        <v>6</v>
      </c>
      <c r="J301" s="3">
        <v>229000</v>
      </c>
      <c r="K301" s="3">
        <v>135000</v>
      </c>
      <c r="L301" s="3">
        <v>1374000</v>
      </c>
      <c r="M301" s="3">
        <v>810000</v>
      </c>
      <c r="N301" s="3">
        <v>564000</v>
      </c>
      <c r="O301" s="4">
        <f t="shared" si="4"/>
        <v>0.41048034934497818</v>
      </c>
    </row>
    <row r="302" spans="1:15">
      <c r="A302" s="2">
        <v>46151</v>
      </c>
      <c r="B302" t="s">
        <v>369</v>
      </c>
      <c r="C302" t="s">
        <v>86</v>
      </c>
      <c r="D302" t="s">
        <v>30</v>
      </c>
      <c r="E302" t="s">
        <v>9</v>
      </c>
      <c r="F302" t="s">
        <v>46</v>
      </c>
      <c r="G302" t="s">
        <v>61</v>
      </c>
      <c r="H302" t="s">
        <v>48</v>
      </c>
      <c r="I302">
        <v>5</v>
      </c>
      <c r="J302" s="3">
        <v>205000</v>
      </c>
      <c r="K302" s="3">
        <v>125000</v>
      </c>
      <c r="L302" s="3">
        <v>1025000</v>
      </c>
      <c r="M302" s="3">
        <v>625000</v>
      </c>
      <c r="N302" s="3">
        <v>400000</v>
      </c>
      <c r="O302" s="4">
        <f t="shared" si="4"/>
        <v>0.3902439024390244</v>
      </c>
    </row>
    <row r="303" spans="1:15">
      <c r="A303" s="2">
        <v>46151</v>
      </c>
      <c r="B303" t="s">
        <v>370</v>
      </c>
      <c r="C303" t="s">
        <v>72</v>
      </c>
      <c r="D303" t="s">
        <v>29</v>
      </c>
      <c r="E303" t="s">
        <v>9</v>
      </c>
      <c r="F303" t="s">
        <v>51</v>
      </c>
      <c r="G303" t="s">
        <v>59</v>
      </c>
      <c r="H303" t="s">
        <v>48</v>
      </c>
      <c r="I303">
        <v>8</v>
      </c>
      <c r="J303" s="3">
        <v>115000</v>
      </c>
      <c r="K303" s="3">
        <v>65000</v>
      </c>
      <c r="L303" s="3">
        <v>920000</v>
      </c>
      <c r="M303" s="3">
        <v>520000</v>
      </c>
      <c r="N303" s="3">
        <v>400000</v>
      </c>
      <c r="O303" s="4">
        <f t="shared" si="4"/>
        <v>0.43478260869565216</v>
      </c>
    </row>
    <row r="304" spans="1:15">
      <c r="A304" s="2">
        <v>46151</v>
      </c>
      <c r="B304" t="s">
        <v>371</v>
      </c>
      <c r="C304" t="s">
        <v>57</v>
      </c>
      <c r="D304" t="s">
        <v>58</v>
      </c>
      <c r="E304" t="s">
        <v>14</v>
      </c>
      <c r="F304" t="s">
        <v>54</v>
      </c>
      <c r="G304" t="s">
        <v>47</v>
      </c>
      <c r="H304" t="s">
        <v>48</v>
      </c>
      <c r="I304">
        <v>2</v>
      </c>
      <c r="J304" s="3">
        <v>159000</v>
      </c>
      <c r="K304" s="3">
        <v>88000</v>
      </c>
      <c r="L304" s="3">
        <v>318000</v>
      </c>
      <c r="M304" s="3">
        <v>176000</v>
      </c>
      <c r="N304" s="3">
        <v>142000</v>
      </c>
      <c r="O304" s="4">
        <f t="shared" si="4"/>
        <v>0.44654088050314467</v>
      </c>
    </row>
    <row r="305" spans="1:15">
      <c r="A305" s="2">
        <v>46151</v>
      </c>
      <c r="B305" t="s">
        <v>372</v>
      </c>
      <c r="C305" t="s">
        <v>80</v>
      </c>
      <c r="D305" t="s">
        <v>81</v>
      </c>
      <c r="E305" t="s">
        <v>15</v>
      </c>
      <c r="F305" t="s">
        <v>63</v>
      </c>
      <c r="G305" t="s">
        <v>52</v>
      </c>
      <c r="H305" t="s">
        <v>48</v>
      </c>
      <c r="I305">
        <v>6</v>
      </c>
      <c r="J305" s="3">
        <v>59000</v>
      </c>
      <c r="K305" s="3">
        <v>28000</v>
      </c>
      <c r="L305" s="3">
        <v>354000</v>
      </c>
      <c r="M305" s="3">
        <v>168000</v>
      </c>
      <c r="N305" s="3">
        <v>186000</v>
      </c>
      <c r="O305" s="4">
        <f t="shared" si="4"/>
        <v>0.52542372881355937</v>
      </c>
    </row>
    <row r="306" spans="1:15">
      <c r="A306" s="2">
        <v>46152</v>
      </c>
      <c r="B306" t="s">
        <v>373</v>
      </c>
      <c r="C306" t="s">
        <v>94</v>
      </c>
      <c r="D306" t="s">
        <v>32</v>
      </c>
      <c r="E306" t="s">
        <v>13</v>
      </c>
      <c r="F306" t="s">
        <v>54</v>
      </c>
      <c r="G306" t="s">
        <v>52</v>
      </c>
      <c r="H306" t="s">
        <v>48</v>
      </c>
      <c r="I306">
        <v>5</v>
      </c>
      <c r="J306" s="3">
        <v>229000</v>
      </c>
      <c r="K306" s="3">
        <v>135000</v>
      </c>
      <c r="L306" s="3">
        <v>1145000</v>
      </c>
      <c r="M306" s="3">
        <v>675000</v>
      </c>
      <c r="N306" s="3">
        <v>470000</v>
      </c>
      <c r="O306" s="4">
        <f t="shared" si="4"/>
        <v>0.41048034934497818</v>
      </c>
    </row>
    <row r="307" spans="1:15">
      <c r="A307" s="2">
        <v>46152</v>
      </c>
      <c r="B307" t="s">
        <v>374</v>
      </c>
      <c r="C307" t="s">
        <v>94</v>
      </c>
      <c r="D307" t="s">
        <v>32</v>
      </c>
      <c r="E307" t="s">
        <v>13</v>
      </c>
      <c r="F307" t="s">
        <v>63</v>
      </c>
      <c r="G307" t="s">
        <v>59</v>
      </c>
      <c r="H307" t="s">
        <v>48</v>
      </c>
      <c r="I307">
        <v>2</v>
      </c>
      <c r="J307" s="3">
        <v>229000</v>
      </c>
      <c r="K307" s="3">
        <v>135000</v>
      </c>
      <c r="L307" s="3">
        <v>458000</v>
      </c>
      <c r="M307" s="3">
        <v>270000</v>
      </c>
      <c r="N307" s="3">
        <v>188000</v>
      </c>
      <c r="O307" s="4">
        <f t="shared" si="4"/>
        <v>0.41048034934497818</v>
      </c>
    </row>
    <row r="308" spans="1:15">
      <c r="A308" s="2">
        <v>46152</v>
      </c>
      <c r="B308" t="s">
        <v>375</v>
      </c>
      <c r="C308" t="s">
        <v>77</v>
      </c>
      <c r="D308" t="s">
        <v>33</v>
      </c>
      <c r="E308" t="s">
        <v>14</v>
      </c>
      <c r="F308" t="s">
        <v>63</v>
      </c>
      <c r="G308" t="s">
        <v>70</v>
      </c>
      <c r="H308" t="s">
        <v>48</v>
      </c>
      <c r="I308">
        <v>4</v>
      </c>
      <c r="J308" s="3">
        <v>129000</v>
      </c>
      <c r="K308" s="3">
        <v>72000</v>
      </c>
      <c r="L308" s="3">
        <v>516000</v>
      </c>
      <c r="M308" s="3">
        <v>288000</v>
      </c>
      <c r="N308" s="3">
        <v>228000</v>
      </c>
      <c r="O308" s="4">
        <f t="shared" si="4"/>
        <v>0.44186046511627908</v>
      </c>
    </row>
    <row r="309" spans="1:15">
      <c r="A309" s="2">
        <v>46152</v>
      </c>
      <c r="B309" t="s">
        <v>376</v>
      </c>
      <c r="C309" t="s">
        <v>77</v>
      </c>
      <c r="D309" t="s">
        <v>33</v>
      </c>
      <c r="E309" t="s">
        <v>14</v>
      </c>
      <c r="F309" t="s">
        <v>51</v>
      </c>
      <c r="G309" t="s">
        <v>70</v>
      </c>
      <c r="H309" t="s">
        <v>48</v>
      </c>
      <c r="I309">
        <v>1</v>
      </c>
      <c r="J309" s="3">
        <v>129000</v>
      </c>
      <c r="K309" s="3">
        <v>72000</v>
      </c>
      <c r="L309" s="3">
        <v>129000</v>
      </c>
      <c r="M309" s="3">
        <v>72000</v>
      </c>
      <c r="N309" s="3">
        <v>57000</v>
      </c>
      <c r="O309" s="4">
        <f t="shared" si="4"/>
        <v>0.44186046511627908</v>
      </c>
    </row>
    <row r="310" spans="1:15">
      <c r="A310" s="2">
        <v>46153</v>
      </c>
      <c r="B310" t="s">
        <v>377</v>
      </c>
      <c r="C310" t="s">
        <v>50</v>
      </c>
      <c r="D310" t="s">
        <v>27</v>
      </c>
      <c r="E310" t="s">
        <v>8</v>
      </c>
      <c r="F310" t="s">
        <v>63</v>
      </c>
      <c r="G310" t="s">
        <v>52</v>
      </c>
      <c r="H310" t="s">
        <v>48</v>
      </c>
      <c r="I310">
        <v>5</v>
      </c>
      <c r="J310" s="3">
        <v>235000</v>
      </c>
      <c r="K310" s="3">
        <v>145000</v>
      </c>
      <c r="L310" s="3">
        <v>1175000</v>
      </c>
      <c r="M310" s="3">
        <v>725000</v>
      </c>
      <c r="N310" s="3">
        <v>450000</v>
      </c>
      <c r="O310" s="4">
        <f t="shared" si="4"/>
        <v>0.38297872340425532</v>
      </c>
    </row>
    <row r="311" spans="1:15">
      <c r="A311" s="2">
        <v>46153</v>
      </c>
      <c r="B311" t="s">
        <v>378</v>
      </c>
      <c r="C311" t="s">
        <v>50</v>
      </c>
      <c r="D311" t="s">
        <v>27</v>
      </c>
      <c r="E311" t="s">
        <v>8</v>
      </c>
      <c r="F311" t="s">
        <v>51</v>
      </c>
      <c r="G311" t="s">
        <v>73</v>
      </c>
      <c r="H311" t="s">
        <v>48</v>
      </c>
      <c r="I311">
        <v>2</v>
      </c>
      <c r="J311" s="3">
        <v>235000</v>
      </c>
      <c r="K311" s="3">
        <v>145000</v>
      </c>
      <c r="L311" s="3">
        <v>470000</v>
      </c>
      <c r="M311" s="3">
        <v>290000</v>
      </c>
      <c r="N311" s="3">
        <v>180000</v>
      </c>
      <c r="O311" s="4">
        <f t="shared" si="4"/>
        <v>0.38297872340425532</v>
      </c>
    </row>
    <row r="312" spans="1:15">
      <c r="A312" s="2">
        <v>46154</v>
      </c>
      <c r="B312" t="s">
        <v>379</v>
      </c>
      <c r="C312" t="s">
        <v>68</v>
      </c>
      <c r="D312" t="s">
        <v>26</v>
      </c>
      <c r="E312" t="s">
        <v>8</v>
      </c>
      <c r="F312" t="s">
        <v>46</v>
      </c>
      <c r="G312" t="s">
        <v>73</v>
      </c>
      <c r="H312" t="s">
        <v>48</v>
      </c>
      <c r="I312">
        <v>3</v>
      </c>
      <c r="J312" s="3">
        <v>295000</v>
      </c>
      <c r="K312" s="3">
        <v>185000</v>
      </c>
      <c r="L312" s="3">
        <v>885000</v>
      </c>
      <c r="M312" s="3">
        <v>555000</v>
      </c>
      <c r="N312" s="3">
        <v>330000</v>
      </c>
      <c r="O312" s="4">
        <f t="shared" si="4"/>
        <v>0.3728813559322034</v>
      </c>
    </row>
    <row r="313" spans="1:15">
      <c r="A313" s="2">
        <v>46154</v>
      </c>
      <c r="B313" t="s">
        <v>380</v>
      </c>
      <c r="C313" t="s">
        <v>80</v>
      </c>
      <c r="D313" t="s">
        <v>81</v>
      </c>
      <c r="E313" t="s">
        <v>15</v>
      </c>
      <c r="F313" t="s">
        <v>46</v>
      </c>
      <c r="G313" t="s">
        <v>73</v>
      </c>
      <c r="H313" t="s">
        <v>48</v>
      </c>
      <c r="I313">
        <v>1</v>
      </c>
      <c r="J313" s="3">
        <v>59000</v>
      </c>
      <c r="K313" s="3">
        <v>28000</v>
      </c>
      <c r="L313" s="3">
        <v>59000</v>
      </c>
      <c r="M313" s="3">
        <v>28000</v>
      </c>
      <c r="N313" s="3">
        <v>31000</v>
      </c>
      <c r="O313" s="4">
        <f t="shared" si="4"/>
        <v>0.52542372881355937</v>
      </c>
    </row>
    <row r="314" spans="1:15">
      <c r="A314" s="2">
        <v>46154</v>
      </c>
      <c r="B314" t="s">
        <v>381</v>
      </c>
      <c r="C314" t="s">
        <v>65</v>
      </c>
      <c r="D314" t="s">
        <v>28</v>
      </c>
      <c r="E314" t="s">
        <v>8</v>
      </c>
      <c r="F314" t="s">
        <v>54</v>
      </c>
      <c r="G314" t="s">
        <v>59</v>
      </c>
      <c r="H314" t="s">
        <v>48</v>
      </c>
      <c r="I314">
        <v>2</v>
      </c>
      <c r="J314" s="3">
        <v>340000</v>
      </c>
      <c r="K314" s="3">
        <v>210000</v>
      </c>
      <c r="L314" s="3">
        <v>680000</v>
      </c>
      <c r="M314" s="3">
        <v>420000</v>
      </c>
      <c r="N314" s="3">
        <v>260000</v>
      </c>
      <c r="O314" s="4">
        <f t="shared" si="4"/>
        <v>0.38235294117647056</v>
      </c>
    </row>
    <row r="315" spans="1:15">
      <c r="A315" s="2">
        <v>46154</v>
      </c>
      <c r="B315" t="s">
        <v>382</v>
      </c>
      <c r="C315" t="s">
        <v>45</v>
      </c>
      <c r="D315" t="s">
        <v>31</v>
      </c>
      <c r="E315" t="s">
        <v>13</v>
      </c>
      <c r="F315" t="s">
        <v>54</v>
      </c>
      <c r="G315" t="s">
        <v>70</v>
      </c>
      <c r="H315" t="s">
        <v>48</v>
      </c>
      <c r="I315">
        <v>1</v>
      </c>
      <c r="J315" s="3">
        <v>99000</v>
      </c>
      <c r="K315" s="3">
        <v>55000</v>
      </c>
      <c r="L315" s="3">
        <v>99000</v>
      </c>
      <c r="M315" s="3">
        <v>55000</v>
      </c>
      <c r="N315" s="3">
        <v>44000</v>
      </c>
      <c r="O315" s="4">
        <f t="shared" si="4"/>
        <v>0.44444444444444442</v>
      </c>
    </row>
    <row r="316" spans="1:15">
      <c r="A316" s="2">
        <v>46155</v>
      </c>
      <c r="B316" t="s">
        <v>383</v>
      </c>
      <c r="C316" t="s">
        <v>77</v>
      </c>
      <c r="D316" t="s">
        <v>33</v>
      </c>
      <c r="E316" t="s">
        <v>14</v>
      </c>
      <c r="F316" t="s">
        <v>51</v>
      </c>
      <c r="G316" t="s">
        <v>73</v>
      </c>
      <c r="H316" t="s">
        <v>48</v>
      </c>
      <c r="I316">
        <v>1</v>
      </c>
      <c r="J316" s="3">
        <v>129000</v>
      </c>
      <c r="K316" s="3">
        <v>72000</v>
      </c>
      <c r="L316" s="3">
        <v>129000</v>
      </c>
      <c r="M316" s="3">
        <v>72000</v>
      </c>
      <c r="N316" s="3">
        <v>57000</v>
      </c>
      <c r="O316" s="4">
        <f t="shared" si="4"/>
        <v>0.44186046511627908</v>
      </c>
    </row>
    <row r="317" spans="1:15">
      <c r="A317" s="2">
        <v>46155</v>
      </c>
      <c r="B317" t="s">
        <v>384</v>
      </c>
      <c r="C317" t="s">
        <v>86</v>
      </c>
      <c r="D317" t="s">
        <v>30</v>
      </c>
      <c r="E317" t="s">
        <v>9</v>
      </c>
      <c r="F317" t="s">
        <v>63</v>
      </c>
      <c r="G317" t="s">
        <v>59</v>
      </c>
      <c r="H317" t="s">
        <v>48</v>
      </c>
      <c r="I317">
        <v>5</v>
      </c>
      <c r="J317" s="3">
        <v>205000</v>
      </c>
      <c r="K317" s="3">
        <v>125000</v>
      </c>
      <c r="L317" s="3">
        <v>1025000</v>
      </c>
      <c r="M317" s="3">
        <v>625000</v>
      </c>
      <c r="N317" s="3">
        <v>400000</v>
      </c>
      <c r="O317" s="4">
        <f t="shared" si="4"/>
        <v>0.3902439024390244</v>
      </c>
    </row>
    <row r="318" spans="1:15">
      <c r="A318" s="2">
        <v>46156</v>
      </c>
      <c r="B318" t="s">
        <v>385</v>
      </c>
      <c r="C318" t="s">
        <v>80</v>
      </c>
      <c r="D318" t="s">
        <v>81</v>
      </c>
      <c r="E318" t="s">
        <v>15</v>
      </c>
      <c r="F318" t="s">
        <v>51</v>
      </c>
      <c r="G318" t="s">
        <v>59</v>
      </c>
      <c r="H318" t="s">
        <v>48</v>
      </c>
      <c r="I318">
        <v>1</v>
      </c>
      <c r="J318" s="3">
        <v>59000</v>
      </c>
      <c r="K318" s="3">
        <v>28000</v>
      </c>
      <c r="L318" s="3">
        <v>59000</v>
      </c>
      <c r="M318" s="3">
        <v>28000</v>
      </c>
      <c r="N318" s="3">
        <v>31000</v>
      </c>
      <c r="O318" s="4">
        <f t="shared" si="4"/>
        <v>0.52542372881355937</v>
      </c>
    </row>
    <row r="319" spans="1:15">
      <c r="A319" s="2">
        <v>46158</v>
      </c>
      <c r="B319" t="s">
        <v>386</v>
      </c>
      <c r="C319" t="s">
        <v>68</v>
      </c>
      <c r="D319" t="s">
        <v>26</v>
      </c>
      <c r="E319" t="s">
        <v>8</v>
      </c>
      <c r="F319" t="s">
        <v>63</v>
      </c>
      <c r="G319" t="s">
        <v>61</v>
      </c>
      <c r="H319" t="s">
        <v>48</v>
      </c>
      <c r="I319">
        <v>3</v>
      </c>
      <c r="J319" s="3">
        <v>295000</v>
      </c>
      <c r="K319" s="3">
        <v>185000</v>
      </c>
      <c r="L319" s="3">
        <v>885000</v>
      </c>
      <c r="M319" s="3">
        <v>555000</v>
      </c>
      <c r="N319" s="3">
        <v>330000</v>
      </c>
      <c r="O319" s="4">
        <f t="shared" si="4"/>
        <v>0.3728813559322034</v>
      </c>
    </row>
    <row r="320" spans="1:15">
      <c r="A320" s="2">
        <v>46158</v>
      </c>
      <c r="B320" t="s">
        <v>387</v>
      </c>
      <c r="C320" t="s">
        <v>68</v>
      </c>
      <c r="D320" t="s">
        <v>26</v>
      </c>
      <c r="E320" t="s">
        <v>8</v>
      </c>
      <c r="F320" t="s">
        <v>63</v>
      </c>
      <c r="G320" t="s">
        <v>70</v>
      </c>
      <c r="H320" t="s">
        <v>48</v>
      </c>
      <c r="I320">
        <v>3</v>
      </c>
      <c r="J320" s="3">
        <v>295000</v>
      </c>
      <c r="K320" s="3">
        <v>185000</v>
      </c>
      <c r="L320" s="3">
        <v>885000</v>
      </c>
      <c r="M320" s="3">
        <v>555000</v>
      </c>
      <c r="N320" s="3">
        <v>330000</v>
      </c>
      <c r="O320" s="4">
        <f t="shared" si="4"/>
        <v>0.3728813559322034</v>
      </c>
    </row>
    <row r="321" spans="1:15">
      <c r="A321" s="2">
        <v>46158</v>
      </c>
      <c r="B321" t="s">
        <v>388</v>
      </c>
      <c r="C321" t="s">
        <v>57</v>
      </c>
      <c r="D321" t="s">
        <v>58</v>
      </c>
      <c r="E321" t="s">
        <v>14</v>
      </c>
      <c r="F321" t="s">
        <v>46</v>
      </c>
      <c r="G321" t="s">
        <v>47</v>
      </c>
      <c r="H321" t="s">
        <v>55</v>
      </c>
      <c r="I321">
        <v>3</v>
      </c>
      <c r="J321" s="3">
        <v>159000</v>
      </c>
      <c r="K321" s="3">
        <v>88000</v>
      </c>
      <c r="L321" s="3">
        <v>-477000</v>
      </c>
      <c r="M321" s="3">
        <v>-264000</v>
      </c>
      <c r="N321" s="3">
        <v>-213000</v>
      </c>
      <c r="O321" s="4">
        <f t="shared" si="4"/>
        <v>0.44654088050314467</v>
      </c>
    </row>
    <row r="322" spans="1:15">
      <c r="A322" s="2">
        <v>46158</v>
      </c>
      <c r="B322" t="s">
        <v>389</v>
      </c>
      <c r="C322" t="s">
        <v>86</v>
      </c>
      <c r="D322" t="s">
        <v>30</v>
      </c>
      <c r="E322" t="s">
        <v>9</v>
      </c>
      <c r="F322" t="s">
        <v>63</v>
      </c>
      <c r="G322" t="s">
        <v>52</v>
      </c>
      <c r="H322" t="s">
        <v>48</v>
      </c>
      <c r="I322">
        <v>2</v>
      </c>
      <c r="J322" s="3">
        <v>205000</v>
      </c>
      <c r="K322" s="3">
        <v>125000</v>
      </c>
      <c r="L322" s="3">
        <v>410000</v>
      </c>
      <c r="M322" s="3">
        <v>250000</v>
      </c>
      <c r="N322" s="3">
        <v>160000</v>
      </c>
      <c r="O322" s="4">
        <f t="shared" ref="O322:O385" si="5">IFERROR(N322/L322,0)</f>
        <v>0.3902439024390244</v>
      </c>
    </row>
    <row r="323" spans="1:15">
      <c r="A323" s="2">
        <v>46159</v>
      </c>
      <c r="B323" t="s">
        <v>390</v>
      </c>
      <c r="C323" t="s">
        <v>94</v>
      </c>
      <c r="D323" t="s">
        <v>32</v>
      </c>
      <c r="E323" t="s">
        <v>13</v>
      </c>
      <c r="F323" t="s">
        <v>51</v>
      </c>
      <c r="G323" t="s">
        <v>73</v>
      </c>
      <c r="H323" t="s">
        <v>48</v>
      </c>
      <c r="I323">
        <v>3</v>
      </c>
      <c r="J323" s="3">
        <v>229000</v>
      </c>
      <c r="K323" s="3">
        <v>135000</v>
      </c>
      <c r="L323" s="3">
        <v>687000</v>
      </c>
      <c r="M323" s="3">
        <v>405000</v>
      </c>
      <c r="N323" s="3">
        <v>282000</v>
      </c>
      <c r="O323" s="4">
        <f t="shared" si="5"/>
        <v>0.41048034934497818</v>
      </c>
    </row>
    <row r="324" spans="1:15">
      <c r="A324" s="2">
        <v>46159</v>
      </c>
      <c r="B324" t="s">
        <v>391</v>
      </c>
      <c r="C324" t="s">
        <v>65</v>
      </c>
      <c r="D324" t="s">
        <v>28</v>
      </c>
      <c r="E324" t="s">
        <v>8</v>
      </c>
      <c r="F324" t="s">
        <v>51</v>
      </c>
      <c r="G324" t="s">
        <v>52</v>
      </c>
      <c r="H324" t="s">
        <v>95</v>
      </c>
      <c r="I324">
        <v>1</v>
      </c>
      <c r="J324" s="3">
        <v>340000</v>
      </c>
      <c r="K324" s="3">
        <v>210000</v>
      </c>
      <c r="L324" s="3">
        <v>0</v>
      </c>
      <c r="M324" s="3">
        <v>0</v>
      </c>
      <c r="N324" s="3">
        <v>0</v>
      </c>
      <c r="O324" s="4">
        <f t="shared" si="5"/>
        <v>0</v>
      </c>
    </row>
    <row r="325" spans="1:15">
      <c r="A325" s="2">
        <v>46160</v>
      </c>
      <c r="B325" t="s">
        <v>392</v>
      </c>
      <c r="C325" t="s">
        <v>77</v>
      </c>
      <c r="D325" t="s">
        <v>33</v>
      </c>
      <c r="E325" t="s">
        <v>14</v>
      </c>
      <c r="F325" t="s">
        <v>46</v>
      </c>
      <c r="G325" t="s">
        <v>70</v>
      </c>
      <c r="H325" t="s">
        <v>48</v>
      </c>
      <c r="I325">
        <v>1</v>
      </c>
      <c r="J325" s="3">
        <v>129000</v>
      </c>
      <c r="K325" s="3">
        <v>72000</v>
      </c>
      <c r="L325" s="3">
        <v>129000</v>
      </c>
      <c r="M325" s="3">
        <v>72000</v>
      </c>
      <c r="N325" s="3">
        <v>57000</v>
      </c>
      <c r="O325" s="4">
        <f t="shared" si="5"/>
        <v>0.44186046511627908</v>
      </c>
    </row>
    <row r="326" spans="1:15">
      <c r="A326" s="2">
        <v>46160</v>
      </c>
      <c r="B326" t="s">
        <v>393</v>
      </c>
      <c r="C326" t="s">
        <v>72</v>
      </c>
      <c r="D326" t="s">
        <v>29</v>
      </c>
      <c r="E326" t="s">
        <v>9</v>
      </c>
      <c r="F326" t="s">
        <v>51</v>
      </c>
      <c r="G326" t="s">
        <v>73</v>
      </c>
      <c r="H326" t="s">
        <v>48</v>
      </c>
      <c r="I326">
        <v>2</v>
      </c>
      <c r="J326" s="3">
        <v>115000</v>
      </c>
      <c r="K326" s="3">
        <v>65000</v>
      </c>
      <c r="L326" s="3">
        <v>230000</v>
      </c>
      <c r="M326" s="3">
        <v>130000</v>
      </c>
      <c r="N326" s="3">
        <v>100000</v>
      </c>
      <c r="O326" s="4">
        <f t="shared" si="5"/>
        <v>0.43478260869565216</v>
      </c>
    </row>
    <row r="327" spans="1:15">
      <c r="A327" s="2">
        <v>46160</v>
      </c>
      <c r="B327" t="s">
        <v>394</v>
      </c>
      <c r="C327" t="s">
        <v>77</v>
      </c>
      <c r="D327" t="s">
        <v>33</v>
      </c>
      <c r="E327" t="s">
        <v>14</v>
      </c>
      <c r="F327" t="s">
        <v>51</v>
      </c>
      <c r="G327" t="s">
        <v>61</v>
      </c>
      <c r="H327" t="s">
        <v>48</v>
      </c>
      <c r="I327">
        <v>2</v>
      </c>
      <c r="J327" s="3">
        <v>129000</v>
      </c>
      <c r="K327" s="3">
        <v>72000</v>
      </c>
      <c r="L327" s="3">
        <v>258000</v>
      </c>
      <c r="M327" s="3">
        <v>144000</v>
      </c>
      <c r="N327" s="3">
        <v>114000</v>
      </c>
      <c r="O327" s="4">
        <f t="shared" si="5"/>
        <v>0.44186046511627908</v>
      </c>
    </row>
    <row r="328" spans="1:15">
      <c r="A328" s="2">
        <v>46160</v>
      </c>
      <c r="B328" t="s">
        <v>395</v>
      </c>
      <c r="C328" t="s">
        <v>50</v>
      </c>
      <c r="D328" t="s">
        <v>27</v>
      </c>
      <c r="E328" t="s">
        <v>8</v>
      </c>
      <c r="F328" t="s">
        <v>51</v>
      </c>
      <c r="G328" t="s">
        <v>47</v>
      </c>
      <c r="H328" t="s">
        <v>48</v>
      </c>
      <c r="I328">
        <v>2</v>
      </c>
      <c r="J328" s="3">
        <v>235000</v>
      </c>
      <c r="K328" s="3">
        <v>145000</v>
      </c>
      <c r="L328" s="3">
        <v>470000</v>
      </c>
      <c r="M328" s="3">
        <v>290000</v>
      </c>
      <c r="N328" s="3">
        <v>180000</v>
      </c>
      <c r="O328" s="4">
        <f t="shared" si="5"/>
        <v>0.38297872340425532</v>
      </c>
    </row>
    <row r="329" spans="1:15">
      <c r="A329" s="2">
        <v>46160</v>
      </c>
      <c r="B329" t="s">
        <v>396</v>
      </c>
      <c r="C329" t="s">
        <v>65</v>
      </c>
      <c r="D329" t="s">
        <v>28</v>
      </c>
      <c r="E329" t="s">
        <v>8</v>
      </c>
      <c r="F329" t="s">
        <v>46</v>
      </c>
      <c r="G329" t="s">
        <v>73</v>
      </c>
      <c r="H329" t="s">
        <v>48</v>
      </c>
      <c r="I329">
        <v>1</v>
      </c>
      <c r="J329" s="3">
        <v>340000</v>
      </c>
      <c r="K329" s="3">
        <v>210000</v>
      </c>
      <c r="L329" s="3">
        <v>340000</v>
      </c>
      <c r="M329" s="3">
        <v>210000</v>
      </c>
      <c r="N329" s="3">
        <v>130000</v>
      </c>
      <c r="O329" s="4">
        <f t="shared" si="5"/>
        <v>0.38235294117647056</v>
      </c>
    </row>
    <row r="330" spans="1:15">
      <c r="A330" s="2">
        <v>46161</v>
      </c>
      <c r="B330" t="s">
        <v>397</v>
      </c>
      <c r="C330" t="s">
        <v>72</v>
      </c>
      <c r="D330" t="s">
        <v>29</v>
      </c>
      <c r="E330" t="s">
        <v>9</v>
      </c>
      <c r="F330" t="s">
        <v>51</v>
      </c>
      <c r="G330" t="s">
        <v>59</v>
      </c>
      <c r="H330" t="s">
        <v>48</v>
      </c>
      <c r="I330">
        <v>4</v>
      </c>
      <c r="J330" s="3">
        <v>115000</v>
      </c>
      <c r="K330" s="3">
        <v>65000</v>
      </c>
      <c r="L330" s="3">
        <v>460000</v>
      </c>
      <c r="M330" s="3">
        <v>260000</v>
      </c>
      <c r="N330" s="3">
        <v>200000</v>
      </c>
      <c r="O330" s="4">
        <f t="shared" si="5"/>
        <v>0.43478260869565216</v>
      </c>
    </row>
    <row r="331" spans="1:15">
      <c r="A331" s="2">
        <v>46161</v>
      </c>
      <c r="B331" t="s">
        <v>398</v>
      </c>
      <c r="C331" t="s">
        <v>68</v>
      </c>
      <c r="D331" t="s">
        <v>26</v>
      </c>
      <c r="E331" t="s">
        <v>8</v>
      </c>
      <c r="F331" t="s">
        <v>54</v>
      </c>
      <c r="G331" t="s">
        <v>70</v>
      </c>
      <c r="H331" t="s">
        <v>55</v>
      </c>
      <c r="I331">
        <v>8</v>
      </c>
      <c r="J331" s="3">
        <v>295000</v>
      </c>
      <c r="K331" s="3">
        <v>185000</v>
      </c>
      <c r="L331" s="3">
        <v>-2360000</v>
      </c>
      <c r="M331" s="3">
        <v>-1480000</v>
      </c>
      <c r="N331" s="3">
        <v>-880000</v>
      </c>
      <c r="O331" s="4">
        <f t="shared" si="5"/>
        <v>0.3728813559322034</v>
      </c>
    </row>
    <row r="332" spans="1:15">
      <c r="A332" s="2">
        <v>46161</v>
      </c>
      <c r="B332" t="s">
        <v>399</v>
      </c>
      <c r="C332" t="s">
        <v>77</v>
      </c>
      <c r="D332" t="s">
        <v>33</v>
      </c>
      <c r="E332" t="s">
        <v>14</v>
      </c>
      <c r="F332" t="s">
        <v>46</v>
      </c>
      <c r="G332" t="s">
        <v>52</v>
      </c>
      <c r="H332" t="s">
        <v>48</v>
      </c>
      <c r="I332">
        <v>2</v>
      </c>
      <c r="J332" s="3">
        <v>129000</v>
      </c>
      <c r="K332" s="3">
        <v>72000</v>
      </c>
      <c r="L332" s="3">
        <v>258000</v>
      </c>
      <c r="M332" s="3">
        <v>144000</v>
      </c>
      <c r="N332" s="3">
        <v>114000</v>
      </c>
      <c r="O332" s="4">
        <f t="shared" si="5"/>
        <v>0.44186046511627908</v>
      </c>
    </row>
    <row r="333" spans="1:15">
      <c r="A333" s="2">
        <v>46162</v>
      </c>
      <c r="B333" t="s">
        <v>400</v>
      </c>
      <c r="C333" t="s">
        <v>94</v>
      </c>
      <c r="D333" t="s">
        <v>32</v>
      </c>
      <c r="E333" t="s">
        <v>13</v>
      </c>
      <c r="F333" t="s">
        <v>63</v>
      </c>
      <c r="G333" t="s">
        <v>70</v>
      </c>
      <c r="H333" t="s">
        <v>48</v>
      </c>
      <c r="I333">
        <v>1</v>
      </c>
      <c r="J333" s="3">
        <v>229000</v>
      </c>
      <c r="K333" s="3">
        <v>135000</v>
      </c>
      <c r="L333" s="3">
        <v>229000</v>
      </c>
      <c r="M333" s="3">
        <v>135000</v>
      </c>
      <c r="N333" s="3">
        <v>94000</v>
      </c>
      <c r="O333" s="4">
        <f t="shared" si="5"/>
        <v>0.41048034934497818</v>
      </c>
    </row>
    <row r="334" spans="1:15">
      <c r="A334" s="2">
        <v>46162</v>
      </c>
      <c r="B334" t="s">
        <v>401</v>
      </c>
      <c r="C334" t="s">
        <v>80</v>
      </c>
      <c r="D334" t="s">
        <v>81</v>
      </c>
      <c r="E334" t="s">
        <v>15</v>
      </c>
      <c r="F334" t="s">
        <v>51</v>
      </c>
      <c r="G334" t="s">
        <v>59</v>
      </c>
      <c r="H334" t="s">
        <v>48</v>
      </c>
      <c r="I334">
        <v>6</v>
      </c>
      <c r="J334" s="3">
        <v>59000</v>
      </c>
      <c r="K334" s="3">
        <v>28000</v>
      </c>
      <c r="L334" s="3">
        <v>354000</v>
      </c>
      <c r="M334" s="3">
        <v>168000</v>
      </c>
      <c r="N334" s="3">
        <v>186000</v>
      </c>
      <c r="O334" s="4">
        <f t="shared" si="5"/>
        <v>0.52542372881355937</v>
      </c>
    </row>
    <row r="335" spans="1:15">
      <c r="A335" s="2">
        <v>46162</v>
      </c>
      <c r="B335" t="s">
        <v>402</v>
      </c>
      <c r="C335" t="s">
        <v>65</v>
      </c>
      <c r="D335" t="s">
        <v>28</v>
      </c>
      <c r="E335" t="s">
        <v>8</v>
      </c>
      <c r="F335" t="s">
        <v>51</v>
      </c>
      <c r="G335" t="s">
        <v>52</v>
      </c>
      <c r="H335" t="s">
        <v>55</v>
      </c>
      <c r="I335">
        <v>1</v>
      </c>
      <c r="J335" s="3">
        <v>340000</v>
      </c>
      <c r="K335" s="3">
        <v>210000</v>
      </c>
      <c r="L335" s="3">
        <v>-340000</v>
      </c>
      <c r="M335" s="3">
        <v>-210000</v>
      </c>
      <c r="N335" s="3">
        <v>-130000</v>
      </c>
      <c r="O335" s="4">
        <f t="shared" si="5"/>
        <v>0.38235294117647056</v>
      </c>
    </row>
    <row r="336" spans="1:15">
      <c r="A336" s="2">
        <v>46162</v>
      </c>
      <c r="B336" t="s">
        <v>403</v>
      </c>
      <c r="C336" t="s">
        <v>86</v>
      </c>
      <c r="D336" t="s">
        <v>30</v>
      </c>
      <c r="E336" t="s">
        <v>9</v>
      </c>
      <c r="F336" t="s">
        <v>54</v>
      </c>
      <c r="G336" t="s">
        <v>52</v>
      </c>
      <c r="H336" t="s">
        <v>48</v>
      </c>
      <c r="I336">
        <v>3</v>
      </c>
      <c r="J336" s="3">
        <v>205000</v>
      </c>
      <c r="K336" s="3">
        <v>125000</v>
      </c>
      <c r="L336" s="3">
        <v>615000</v>
      </c>
      <c r="M336" s="3">
        <v>375000</v>
      </c>
      <c r="N336" s="3">
        <v>240000</v>
      </c>
      <c r="O336" s="4">
        <f t="shared" si="5"/>
        <v>0.3902439024390244</v>
      </c>
    </row>
    <row r="337" spans="1:15">
      <c r="A337" s="2">
        <v>46163</v>
      </c>
      <c r="B337" t="s">
        <v>404</v>
      </c>
      <c r="C337" t="s">
        <v>45</v>
      </c>
      <c r="D337" t="s">
        <v>31</v>
      </c>
      <c r="E337" t="s">
        <v>13</v>
      </c>
      <c r="F337" t="s">
        <v>51</v>
      </c>
      <c r="G337" t="s">
        <v>61</v>
      </c>
      <c r="H337" t="s">
        <v>48</v>
      </c>
      <c r="I337">
        <v>2</v>
      </c>
      <c r="J337" s="3">
        <v>99000</v>
      </c>
      <c r="K337" s="3">
        <v>55000</v>
      </c>
      <c r="L337" s="3">
        <v>198000</v>
      </c>
      <c r="M337" s="3">
        <v>110000</v>
      </c>
      <c r="N337" s="3">
        <v>88000</v>
      </c>
      <c r="O337" s="4">
        <f t="shared" si="5"/>
        <v>0.44444444444444442</v>
      </c>
    </row>
    <row r="338" spans="1:15">
      <c r="A338" s="2">
        <v>46163</v>
      </c>
      <c r="B338" t="s">
        <v>405</v>
      </c>
      <c r="C338" t="s">
        <v>77</v>
      </c>
      <c r="D338" t="s">
        <v>33</v>
      </c>
      <c r="E338" t="s">
        <v>14</v>
      </c>
      <c r="F338" t="s">
        <v>54</v>
      </c>
      <c r="G338" t="s">
        <v>70</v>
      </c>
      <c r="H338" t="s">
        <v>48</v>
      </c>
      <c r="I338">
        <v>4</v>
      </c>
      <c r="J338" s="3">
        <v>129000</v>
      </c>
      <c r="K338" s="3">
        <v>72000</v>
      </c>
      <c r="L338" s="3">
        <v>516000</v>
      </c>
      <c r="M338" s="3">
        <v>288000</v>
      </c>
      <c r="N338" s="3">
        <v>228000</v>
      </c>
      <c r="O338" s="4">
        <f t="shared" si="5"/>
        <v>0.44186046511627908</v>
      </c>
    </row>
    <row r="339" spans="1:15">
      <c r="A339" s="2">
        <v>46164</v>
      </c>
      <c r="B339" t="s">
        <v>406</v>
      </c>
      <c r="C339" t="s">
        <v>72</v>
      </c>
      <c r="D339" t="s">
        <v>29</v>
      </c>
      <c r="E339" t="s">
        <v>9</v>
      </c>
      <c r="F339" t="s">
        <v>63</v>
      </c>
      <c r="G339" t="s">
        <v>70</v>
      </c>
      <c r="H339" t="s">
        <v>48</v>
      </c>
      <c r="I339">
        <v>3</v>
      </c>
      <c r="J339" s="3">
        <v>115000</v>
      </c>
      <c r="K339" s="3">
        <v>65000</v>
      </c>
      <c r="L339" s="3">
        <v>345000</v>
      </c>
      <c r="M339" s="3">
        <v>195000</v>
      </c>
      <c r="N339" s="3">
        <v>150000</v>
      </c>
      <c r="O339" s="4">
        <f t="shared" si="5"/>
        <v>0.43478260869565216</v>
      </c>
    </row>
    <row r="340" spans="1:15">
      <c r="A340" s="2">
        <v>46164</v>
      </c>
      <c r="B340" t="s">
        <v>407</v>
      </c>
      <c r="C340" t="s">
        <v>65</v>
      </c>
      <c r="D340" t="s">
        <v>28</v>
      </c>
      <c r="E340" t="s">
        <v>8</v>
      </c>
      <c r="F340" t="s">
        <v>51</v>
      </c>
      <c r="G340" t="s">
        <v>59</v>
      </c>
      <c r="H340" t="s">
        <v>48</v>
      </c>
      <c r="I340">
        <v>3</v>
      </c>
      <c r="J340" s="3">
        <v>340000</v>
      </c>
      <c r="K340" s="3">
        <v>210000</v>
      </c>
      <c r="L340" s="3">
        <v>1020000</v>
      </c>
      <c r="M340" s="3">
        <v>630000</v>
      </c>
      <c r="N340" s="3">
        <v>390000</v>
      </c>
      <c r="O340" s="4">
        <f t="shared" si="5"/>
        <v>0.38235294117647056</v>
      </c>
    </row>
    <row r="341" spans="1:15">
      <c r="A341" s="2">
        <v>46164</v>
      </c>
      <c r="B341" t="s">
        <v>408</v>
      </c>
      <c r="C341" t="s">
        <v>80</v>
      </c>
      <c r="D341" t="s">
        <v>81</v>
      </c>
      <c r="E341" t="s">
        <v>15</v>
      </c>
      <c r="F341" t="s">
        <v>46</v>
      </c>
      <c r="G341" t="s">
        <v>47</v>
      </c>
      <c r="H341" t="s">
        <v>95</v>
      </c>
      <c r="I341">
        <v>1</v>
      </c>
      <c r="J341" s="3">
        <v>59000</v>
      </c>
      <c r="K341" s="3">
        <v>28000</v>
      </c>
      <c r="L341" s="3">
        <v>0</v>
      </c>
      <c r="M341" s="3">
        <v>0</v>
      </c>
      <c r="N341" s="3">
        <v>0</v>
      </c>
      <c r="O341" s="4">
        <f t="shared" si="5"/>
        <v>0</v>
      </c>
    </row>
    <row r="342" spans="1:15">
      <c r="A342" s="2">
        <v>46165</v>
      </c>
      <c r="B342" t="s">
        <v>409</v>
      </c>
      <c r="C342" t="s">
        <v>72</v>
      </c>
      <c r="D342" t="s">
        <v>29</v>
      </c>
      <c r="E342" t="s">
        <v>9</v>
      </c>
      <c r="F342" t="s">
        <v>63</v>
      </c>
      <c r="G342" t="s">
        <v>70</v>
      </c>
      <c r="H342" t="s">
        <v>48</v>
      </c>
      <c r="I342">
        <v>3</v>
      </c>
      <c r="J342" s="3">
        <v>115000</v>
      </c>
      <c r="K342" s="3">
        <v>65000</v>
      </c>
      <c r="L342" s="3">
        <v>345000</v>
      </c>
      <c r="M342" s="3">
        <v>195000</v>
      </c>
      <c r="N342" s="3">
        <v>150000</v>
      </c>
      <c r="O342" s="4">
        <f t="shared" si="5"/>
        <v>0.43478260869565216</v>
      </c>
    </row>
    <row r="343" spans="1:15">
      <c r="A343" s="2">
        <v>46165</v>
      </c>
      <c r="B343" t="s">
        <v>410</v>
      </c>
      <c r="C343" t="s">
        <v>72</v>
      </c>
      <c r="D343" t="s">
        <v>29</v>
      </c>
      <c r="E343" t="s">
        <v>9</v>
      </c>
      <c r="F343" t="s">
        <v>54</v>
      </c>
      <c r="G343" t="s">
        <v>59</v>
      </c>
      <c r="H343" t="s">
        <v>48</v>
      </c>
      <c r="I343">
        <v>6</v>
      </c>
      <c r="J343" s="3">
        <v>115000</v>
      </c>
      <c r="K343" s="3">
        <v>65000</v>
      </c>
      <c r="L343" s="3">
        <v>690000</v>
      </c>
      <c r="M343" s="3">
        <v>390000</v>
      </c>
      <c r="N343" s="3">
        <v>300000</v>
      </c>
      <c r="O343" s="4">
        <f t="shared" si="5"/>
        <v>0.43478260869565216</v>
      </c>
    </row>
    <row r="344" spans="1:15">
      <c r="A344" s="2">
        <v>46165</v>
      </c>
      <c r="B344" t="s">
        <v>411</v>
      </c>
      <c r="C344" t="s">
        <v>72</v>
      </c>
      <c r="D344" t="s">
        <v>29</v>
      </c>
      <c r="E344" t="s">
        <v>9</v>
      </c>
      <c r="F344" t="s">
        <v>46</v>
      </c>
      <c r="G344" t="s">
        <v>59</v>
      </c>
      <c r="H344" t="s">
        <v>48</v>
      </c>
      <c r="I344">
        <v>3</v>
      </c>
      <c r="J344" s="3">
        <v>115000</v>
      </c>
      <c r="K344" s="3">
        <v>65000</v>
      </c>
      <c r="L344" s="3">
        <v>345000</v>
      </c>
      <c r="M344" s="3">
        <v>195000</v>
      </c>
      <c r="N344" s="3">
        <v>150000</v>
      </c>
      <c r="O344" s="4">
        <f t="shared" si="5"/>
        <v>0.43478260869565216</v>
      </c>
    </row>
    <row r="345" spans="1:15">
      <c r="A345" s="2">
        <v>46165</v>
      </c>
      <c r="B345" t="s">
        <v>412</v>
      </c>
      <c r="C345" t="s">
        <v>94</v>
      </c>
      <c r="D345" t="s">
        <v>32</v>
      </c>
      <c r="E345" t="s">
        <v>13</v>
      </c>
      <c r="F345" t="s">
        <v>54</v>
      </c>
      <c r="G345" t="s">
        <v>47</v>
      </c>
      <c r="H345" t="s">
        <v>48</v>
      </c>
      <c r="I345">
        <v>3</v>
      </c>
      <c r="J345" s="3">
        <v>229000</v>
      </c>
      <c r="K345" s="3">
        <v>135000</v>
      </c>
      <c r="L345" s="3">
        <v>687000</v>
      </c>
      <c r="M345" s="3">
        <v>405000</v>
      </c>
      <c r="N345" s="3">
        <v>282000</v>
      </c>
      <c r="O345" s="4">
        <f t="shared" si="5"/>
        <v>0.41048034934497818</v>
      </c>
    </row>
    <row r="346" spans="1:15">
      <c r="A346" s="2">
        <v>46165</v>
      </c>
      <c r="B346" t="s">
        <v>413</v>
      </c>
      <c r="C346" t="s">
        <v>86</v>
      </c>
      <c r="D346" t="s">
        <v>30</v>
      </c>
      <c r="E346" t="s">
        <v>9</v>
      </c>
      <c r="F346" t="s">
        <v>51</v>
      </c>
      <c r="G346" t="s">
        <v>61</v>
      </c>
      <c r="H346" t="s">
        <v>95</v>
      </c>
      <c r="I346">
        <v>1</v>
      </c>
      <c r="J346" s="3">
        <v>205000</v>
      </c>
      <c r="K346" s="3">
        <v>125000</v>
      </c>
      <c r="L346" s="3">
        <v>0</v>
      </c>
      <c r="M346" s="3">
        <v>0</v>
      </c>
      <c r="N346" s="3">
        <v>0</v>
      </c>
      <c r="O346" s="4">
        <f t="shared" si="5"/>
        <v>0</v>
      </c>
    </row>
    <row r="347" spans="1:15">
      <c r="A347" s="2">
        <v>46166</v>
      </c>
      <c r="B347" t="s">
        <v>414</v>
      </c>
      <c r="C347" t="s">
        <v>45</v>
      </c>
      <c r="D347" t="s">
        <v>31</v>
      </c>
      <c r="E347" t="s">
        <v>13</v>
      </c>
      <c r="F347" t="s">
        <v>63</v>
      </c>
      <c r="G347" t="s">
        <v>52</v>
      </c>
      <c r="H347" t="s">
        <v>48</v>
      </c>
      <c r="I347">
        <v>6</v>
      </c>
      <c r="J347" s="3">
        <v>99000</v>
      </c>
      <c r="K347" s="3">
        <v>55000</v>
      </c>
      <c r="L347" s="3">
        <v>594000</v>
      </c>
      <c r="M347" s="3">
        <v>330000</v>
      </c>
      <c r="N347" s="3">
        <v>264000</v>
      </c>
      <c r="O347" s="4">
        <f t="shared" si="5"/>
        <v>0.44444444444444442</v>
      </c>
    </row>
    <row r="348" spans="1:15">
      <c r="A348" s="2">
        <v>46166</v>
      </c>
      <c r="B348" t="s">
        <v>415</v>
      </c>
      <c r="C348" t="s">
        <v>50</v>
      </c>
      <c r="D348" t="s">
        <v>27</v>
      </c>
      <c r="E348" t="s">
        <v>8</v>
      </c>
      <c r="F348" t="s">
        <v>51</v>
      </c>
      <c r="G348" t="s">
        <v>59</v>
      </c>
      <c r="H348" t="s">
        <v>48</v>
      </c>
      <c r="I348">
        <v>2</v>
      </c>
      <c r="J348" s="3">
        <v>235000</v>
      </c>
      <c r="K348" s="3">
        <v>145000</v>
      </c>
      <c r="L348" s="3">
        <v>470000</v>
      </c>
      <c r="M348" s="3">
        <v>290000</v>
      </c>
      <c r="N348" s="3">
        <v>180000</v>
      </c>
      <c r="O348" s="4">
        <f t="shared" si="5"/>
        <v>0.38297872340425532</v>
      </c>
    </row>
    <row r="349" spans="1:15">
      <c r="A349" s="2">
        <v>46167</v>
      </c>
      <c r="B349" t="s">
        <v>416</v>
      </c>
      <c r="C349" t="s">
        <v>68</v>
      </c>
      <c r="D349" t="s">
        <v>26</v>
      </c>
      <c r="E349" t="s">
        <v>8</v>
      </c>
      <c r="F349" t="s">
        <v>46</v>
      </c>
      <c r="G349" t="s">
        <v>70</v>
      </c>
      <c r="H349" t="s">
        <v>48</v>
      </c>
      <c r="I349">
        <v>1</v>
      </c>
      <c r="J349" s="3">
        <v>295000</v>
      </c>
      <c r="K349" s="3">
        <v>185000</v>
      </c>
      <c r="L349" s="3">
        <v>295000</v>
      </c>
      <c r="M349" s="3">
        <v>185000</v>
      </c>
      <c r="N349" s="3">
        <v>110000</v>
      </c>
      <c r="O349" s="4">
        <f t="shared" si="5"/>
        <v>0.3728813559322034</v>
      </c>
    </row>
    <row r="350" spans="1:15">
      <c r="A350" s="2">
        <v>46167</v>
      </c>
      <c r="B350" t="s">
        <v>417</v>
      </c>
      <c r="C350" t="s">
        <v>68</v>
      </c>
      <c r="D350" t="s">
        <v>26</v>
      </c>
      <c r="E350" t="s">
        <v>8</v>
      </c>
      <c r="F350" t="s">
        <v>51</v>
      </c>
      <c r="G350" t="s">
        <v>70</v>
      </c>
      <c r="H350" t="s">
        <v>48</v>
      </c>
      <c r="I350">
        <v>6</v>
      </c>
      <c r="J350" s="3">
        <v>295000</v>
      </c>
      <c r="K350" s="3">
        <v>185000</v>
      </c>
      <c r="L350" s="3">
        <v>1770000</v>
      </c>
      <c r="M350" s="3">
        <v>1110000</v>
      </c>
      <c r="N350" s="3">
        <v>660000</v>
      </c>
      <c r="O350" s="4">
        <f t="shared" si="5"/>
        <v>0.3728813559322034</v>
      </c>
    </row>
    <row r="351" spans="1:15">
      <c r="A351" s="2">
        <v>46167</v>
      </c>
      <c r="B351" t="s">
        <v>418</v>
      </c>
      <c r="C351" t="s">
        <v>80</v>
      </c>
      <c r="D351" t="s">
        <v>81</v>
      </c>
      <c r="E351" t="s">
        <v>15</v>
      </c>
      <c r="F351" t="s">
        <v>51</v>
      </c>
      <c r="G351" t="s">
        <v>52</v>
      </c>
      <c r="H351" t="s">
        <v>55</v>
      </c>
      <c r="I351">
        <v>2</v>
      </c>
      <c r="J351" s="3">
        <v>59000</v>
      </c>
      <c r="K351" s="3">
        <v>28000</v>
      </c>
      <c r="L351" s="3">
        <v>-118000</v>
      </c>
      <c r="M351" s="3">
        <v>-56000</v>
      </c>
      <c r="N351" s="3">
        <v>-62000</v>
      </c>
      <c r="O351" s="4">
        <f t="shared" si="5"/>
        <v>0.52542372881355937</v>
      </c>
    </row>
    <row r="352" spans="1:15">
      <c r="A352" s="2">
        <v>46167</v>
      </c>
      <c r="B352" t="s">
        <v>419</v>
      </c>
      <c r="C352" t="s">
        <v>86</v>
      </c>
      <c r="D352" t="s">
        <v>30</v>
      </c>
      <c r="E352" t="s">
        <v>9</v>
      </c>
      <c r="F352" t="s">
        <v>51</v>
      </c>
      <c r="G352" t="s">
        <v>52</v>
      </c>
      <c r="H352" t="s">
        <v>48</v>
      </c>
      <c r="I352">
        <v>2</v>
      </c>
      <c r="J352" s="3">
        <v>205000</v>
      </c>
      <c r="K352" s="3">
        <v>125000</v>
      </c>
      <c r="L352" s="3">
        <v>410000</v>
      </c>
      <c r="M352" s="3">
        <v>250000</v>
      </c>
      <c r="N352" s="3">
        <v>160000</v>
      </c>
      <c r="O352" s="4">
        <f t="shared" si="5"/>
        <v>0.3902439024390244</v>
      </c>
    </row>
    <row r="353" spans="1:15">
      <c r="A353" s="2">
        <v>46168</v>
      </c>
      <c r="B353" t="s">
        <v>420</v>
      </c>
      <c r="C353" t="s">
        <v>80</v>
      </c>
      <c r="D353" t="s">
        <v>81</v>
      </c>
      <c r="E353" t="s">
        <v>15</v>
      </c>
      <c r="F353" t="s">
        <v>63</v>
      </c>
      <c r="G353" t="s">
        <v>70</v>
      </c>
      <c r="H353" t="s">
        <v>95</v>
      </c>
      <c r="I353">
        <v>1</v>
      </c>
      <c r="J353" s="3">
        <v>59000</v>
      </c>
      <c r="K353" s="3">
        <v>28000</v>
      </c>
      <c r="L353" s="3">
        <v>0</v>
      </c>
      <c r="M353" s="3">
        <v>0</v>
      </c>
      <c r="N353" s="3">
        <v>0</v>
      </c>
      <c r="O353" s="4">
        <f t="shared" si="5"/>
        <v>0</v>
      </c>
    </row>
    <row r="354" spans="1:15">
      <c r="A354" s="2">
        <v>46168</v>
      </c>
      <c r="B354" t="s">
        <v>421</v>
      </c>
      <c r="C354" t="s">
        <v>57</v>
      </c>
      <c r="D354" t="s">
        <v>58</v>
      </c>
      <c r="E354" t="s">
        <v>14</v>
      </c>
      <c r="F354" t="s">
        <v>63</v>
      </c>
      <c r="G354" t="s">
        <v>59</v>
      </c>
      <c r="H354" t="s">
        <v>48</v>
      </c>
      <c r="I354">
        <v>1</v>
      </c>
      <c r="J354" s="3">
        <v>159000</v>
      </c>
      <c r="K354" s="3">
        <v>88000</v>
      </c>
      <c r="L354" s="3">
        <v>159000</v>
      </c>
      <c r="M354" s="3">
        <v>88000</v>
      </c>
      <c r="N354" s="3">
        <v>71000</v>
      </c>
      <c r="O354" s="4">
        <f t="shared" si="5"/>
        <v>0.44654088050314467</v>
      </c>
    </row>
    <row r="355" spans="1:15">
      <c r="A355" s="2">
        <v>46168</v>
      </c>
      <c r="B355" t="s">
        <v>422</v>
      </c>
      <c r="C355" t="s">
        <v>72</v>
      </c>
      <c r="D355" t="s">
        <v>29</v>
      </c>
      <c r="E355" t="s">
        <v>9</v>
      </c>
      <c r="F355" t="s">
        <v>46</v>
      </c>
      <c r="G355" t="s">
        <v>59</v>
      </c>
      <c r="H355" t="s">
        <v>48</v>
      </c>
      <c r="I355">
        <v>1</v>
      </c>
      <c r="J355" s="3">
        <v>115000</v>
      </c>
      <c r="K355" s="3">
        <v>65000</v>
      </c>
      <c r="L355" s="3">
        <v>115000</v>
      </c>
      <c r="M355" s="3">
        <v>65000</v>
      </c>
      <c r="N355" s="3">
        <v>50000</v>
      </c>
      <c r="O355" s="4">
        <f t="shared" si="5"/>
        <v>0.43478260869565216</v>
      </c>
    </row>
    <row r="356" spans="1:15">
      <c r="A356" s="2">
        <v>46169</v>
      </c>
      <c r="B356" t="s">
        <v>423</v>
      </c>
      <c r="C356" t="s">
        <v>72</v>
      </c>
      <c r="D356" t="s">
        <v>29</v>
      </c>
      <c r="E356" t="s">
        <v>9</v>
      </c>
      <c r="F356" t="s">
        <v>54</v>
      </c>
      <c r="G356" t="s">
        <v>73</v>
      </c>
      <c r="H356" t="s">
        <v>48</v>
      </c>
      <c r="I356">
        <v>2</v>
      </c>
      <c r="J356" s="3">
        <v>115000</v>
      </c>
      <c r="K356" s="3">
        <v>65000</v>
      </c>
      <c r="L356" s="3">
        <v>230000</v>
      </c>
      <c r="M356" s="3">
        <v>130000</v>
      </c>
      <c r="N356" s="3">
        <v>100000</v>
      </c>
      <c r="O356" s="4">
        <f t="shared" si="5"/>
        <v>0.43478260869565216</v>
      </c>
    </row>
    <row r="357" spans="1:15">
      <c r="A357" s="2">
        <v>46169</v>
      </c>
      <c r="B357" t="s">
        <v>424</v>
      </c>
      <c r="C357" t="s">
        <v>72</v>
      </c>
      <c r="D357" t="s">
        <v>29</v>
      </c>
      <c r="E357" t="s">
        <v>9</v>
      </c>
      <c r="F357" t="s">
        <v>63</v>
      </c>
      <c r="G357" t="s">
        <v>70</v>
      </c>
      <c r="H357" t="s">
        <v>48</v>
      </c>
      <c r="I357">
        <v>2</v>
      </c>
      <c r="J357" s="3">
        <v>115000</v>
      </c>
      <c r="K357" s="3">
        <v>65000</v>
      </c>
      <c r="L357" s="3">
        <v>230000</v>
      </c>
      <c r="M357" s="3">
        <v>130000</v>
      </c>
      <c r="N357" s="3">
        <v>100000</v>
      </c>
      <c r="O357" s="4">
        <f t="shared" si="5"/>
        <v>0.43478260869565216</v>
      </c>
    </row>
    <row r="358" spans="1:15">
      <c r="A358" s="2">
        <v>46170</v>
      </c>
      <c r="B358" t="s">
        <v>425</v>
      </c>
      <c r="C358" t="s">
        <v>72</v>
      </c>
      <c r="D358" t="s">
        <v>29</v>
      </c>
      <c r="E358" t="s">
        <v>9</v>
      </c>
      <c r="F358" t="s">
        <v>46</v>
      </c>
      <c r="G358" t="s">
        <v>70</v>
      </c>
      <c r="H358" t="s">
        <v>48</v>
      </c>
      <c r="I358">
        <v>4</v>
      </c>
      <c r="J358" s="3">
        <v>115000</v>
      </c>
      <c r="K358" s="3">
        <v>65000</v>
      </c>
      <c r="L358" s="3">
        <v>460000</v>
      </c>
      <c r="M358" s="3">
        <v>260000</v>
      </c>
      <c r="N358" s="3">
        <v>200000</v>
      </c>
      <c r="O358" s="4">
        <f t="shared" si="5"/>
        <v>0.43478260869565216</v>
      </c>
    </row>
    <row r="359" spans="1:15">
      <c r="A359" s="2">
        <v>46170</v>
      </c>
      <c r="B359" t="s">
        <v>426</v>
      </c>
      <c r="C359" t="s">
        <v>94</v>
      </c>
      <c r="D359" t="s">
        <v>32</v>
      </c>
      <c r="E359" t="s">
        <v>13</v>
      </c>
      <c r="F359" t="s">
        <v>46</v>
      </c>
      <c r="G359" t="s">
        <v>61</v>
      </c>
      <c r="H359" t="s">
        <v>48</v>
      </c>
      <c r="I359">
        <v>3</v>
      </c>
      <c r="J359" s="3">
        <v>229000</v>
      </c>
      <c r="K359" s="3">
        <v>135000</v>
      </c>
      <c r="L359" s="3">
        <v>687000</v>
      </c>
      <c r="M359" s="3">
        <v>405000</v>
      </c>
      <c r="N359" s="3">
        <v>282000</v>
      </c>
      <c r="O359" s="4">
        <f t="shared" si="5"/>
        <v>0.41048034934497818</v>
      </c>
    </row>
    <row r="360" spans="1:15">
      <c r="A360" s="2">
        <v>46171</v>
      </c>
      <c r="B360" t="s">
        <v>427</v>
      </c>
      <c r="C360" t="s">
        <v>45</v>
      </c>
      <c r="D360" t="s">
        <v>31</v>
      </c>
      <c r="E360" t="s">
        <v>13</v>
      </c>
      <c r="F360" t="s">
        <v>46</v>
      </c>
      <c r="G360" t="s">
        <v>52</v>
      </c>
      <c r="H360" t="s">
        <v>48</v>
      </c>
      <c r="I360">
        <v>2</v>
      </c>
      <c r="J360" s="3">
        <v>99000</v>
      </c>
      <c r="K360" s="3">
        <v>55000</v>
      </c>
      <c r="L360" s="3">
        <v>198000</v>
      </c>
      <c r="M360" s="3">
        <v>110000</v>
      </c>
      <c r="N360" s="3">
        <v>88000</v>
      </c>
      <c r="O360" s="4">
        <f t="shared" si="5"/>
        <v>0.44444444444444442</v>
      </c>
    </row>
    <row r="361" spans="1:15">
      <c r="A361" s="2">
        <v>46171</v>
      </c>
      <c r="B361" t="s">
        <v>428</v>
      </c>
      <c r="C361" t="s">
        <v>65</v>
      </c>
      <c r="D361" t="s">
        <v>28</v>
      </c>
      <c r="E361" t="s">
        <v>8</v>
      </c>
      <c r="F361" t="s">
        <v>51</v>
      </c>
      <c r="G361" t="s">
        <v>47</v>
      </c>
      <c r="H361" t="s">
        <v>48</v>
      </c>
      <c r="I361">
        <v>1</v>
      </c>
      <c r="J361" s="3">
        <v>340000</v>
      </c>
      <c r="K361" s="3">
        <v>210000</v>
      </c>
      <c r="L361" s="3">
        <v>340000</v>
      </c>
      <c r="M361" s="3">
        <v>210000</v>
      </c>
      <c r="N361" s="3">
        <v>130000</v>
      </c>
      <c r="O361" s="4">
        <f t="shared" si="5"/>
        <v>0.38235294117647056</v>
      </c>
    </row>
  </sheetData>
  <conditionalFormatting sqref="N2:N361">
    <cfRule type="cellIs" dxfId="0" priority="1" operator="lessThan">
      <formula>0</formula>
    </cfRule>
  </conditionalFormatting>
  <conditionalFormatting sqref="O2:O361">
    <cfRule type="colorScale" priority="2">
      <colorScale>
        <cfvo type="min"/>
        <cfvo type="percentile" val="50"/>
        <cfvo type="max"/>
        <color rgb="FFFEE2E2"/>
        <color rgb="FFFEF3C7"/>
        <color rgb="FFDCFCE7"/>
      </colorScale>
    </cfRule>
  </conditionalFormatting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00000000-0002-0000-0100-000000000000}">
          <x14:formula1>
            <xm:f>Referensi!$B$2:$B$5</xm:f>
          </x14:formula1>
          <xm:sqref>F2:F560</xm:sqref>
        </x14:dataValidation>
        <x14:dataValidation type="list" xr:uid="{00000000-0002-0000-0100-000001000000}">
          <x14:formula1>
            <xm:f>Referensi!$D$2:$D$7</xm:f>
          </x14:formula1>
          <xm:sqref>G2:G560</xm:sqref>
        </x14:dataValidation>
        <x14:dataValidation type="list" xr:uid="{00000000-0002-0000-0100-000002000000}">
          <x14:formula1>
            <xm:f>Referensi!$C$2:$C$4</xm:f>
          </x14:formula1>
          <xm:sqref>H2:H560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1"/>
  <sheetViews>
    <sheetView workbookViewId="0">
      <selection activeCell="G2" sqref="G2"/>
    </sheetView>
  </sheetViews>
  <sheetFormatPr defaultRowHeight="13.8"/>
  <cols>
    <col min="1" max="1" width="13.09765625" customWidth="1"/>
    <col min="2" max="2" width="18.19921875" customWidth="1"/>
    <col min="3" max="3" width="11.59765625" customWidth="1"/>
    <col min="4" max="4" width="13.19921875" customWidth="1"/>
    <col min="5" max="5" width="11" customWidth="1"/>
    <col min="6" max="6" width="10.796875" customWidth="1"/>
    <col min="7" max="7" width="19.59765625" customWidth="1"/>
  </cols>
  <sheetData>
    <row r="1" spans="1:26" ht="19.2" customHeight="1">
      <c r="A1" s="7" t="s">
        <v>36</v>
      </c>
      <c r="B1" s="7" t="s">
        <v>37</v>
      </c>
      <c r="C1" s="7" t="s">
        <v>5</v>
      </c>
      <c r="D1" s="9" t="s">
        <v>43</v>
      </c>
      <c r="E1" s="9" t="s">
        <v>42</v>
      </c>
      <c r="F1" s="10" t="s">
        <v>429</v>
      </c>
      <c r="G1" s="10" t="s">
        <v>430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t="s">
        <v>68</v>
      </c>
      <c r="B2" t="s">
        <v>26</v>
      </c>
      <c r="C2" t="s">
        <v>8</v>
      </c>
      <c r="D2">
        <v>185000</v>
      </c>
      <c r="E2">
        <v>295000</v>
      </c>
      <c r="F2">
        <v>120</v>
      </c>
      <c r="G2">
        <v>25</v>
      </c>
    </row>
    <row r="3" spans="1:26">
      <c r="A3" t="s">
        <v>50</v>
      </c>
      <c r="B3" t="s">
        <v>27</v>
      </c>
      <c r="C3" t="s">
        <v>8</v>
      </c>
      <c r="D3">
        <v>145000</v>
      </c>
      <c r="E3">
        <v>235000</v>
      </c>
      <c r="F3">
        <v>85</v>
      </c>
      <c r="G3">
        <v>20</v>
      </c>
    </row>
    <row r="4" spans="1:26">
      <c r="A4" t="s">
        <v>65</v>
      </c>
      <c r="B4" t="s">
        <v>28</v>
      </c>
      <c r="C4" t="s">
        <v>8</v>
      </c>
      <c r="D4">
        <v>210000</v>
      </c>
      <c r="E4">
        <v>340000</v>
      </c>
      <c r="F4">
        <v>60</v>
      </c>
      <c r="G4">
        <v>15</v>
      </c>
    </row>
    <row r="5" spans="1:26">
      <c r="A5" t="s">
        <v>72</v>
      </c>
      <c r="B5" t="s">
        <v>29</v>
      </c>
      <c r="C5" t="s">
        <v>9</v>
      </c>
      <c r="D5">
        <v>65000</v>
      </c>
      <c r="E5">
        <v>115000</v>
      </c>
      <c r="F5">
        <v>150</v>
      </c>
      <c r="G5">
        <v>30</v>
      </c>
    </row>
    <row r="6" spans="1:26">
      <c r="A6" t="s">
        <v>86</v>
      </c>
      <c r="B6" t="s">
        <v>30</v>
      </c>
      <c r="C6" t="s">
        <v>9</v>
      </c>
      <c r="D6">
        <v>125000</v>
      </c>
      <c r="E6">
        <v>205000</v>
      </c>
      <c r="F6">
        <v>90</v>
      </c>
      <c r="G6">
        <v>20</v>
      </c>
    </row>
    <row r="7" spans="1:26">
      <c r="A7" t="s">
        <v>45</v>
      </c>
      <c r="B7" t="s">
        <v>31</v>
      </c>
      <c r="C7" t="s">
        <v>13</v>
      </c>
      <c r="D7">
        <v>55000</v>
      </c>
      <c r="E7">
        <v>99000</v>
      </c>
      <c r="F7">
        <v>210</v>
      </c>
      <c r="G7">
        <v>45</v>
      </c>
    </row>
    <row r="8" spans="1:26">
      <c r="A8" t="s">
        <v>94</v>
      </c>
      <c r="B8" t="s">
        <v>32</v>
      </c>
      <c r="C8" t="s">
        <v>13</v>
      </c>
      <c r="D8">
        <v>135000</v>
      </c>
      <c r="E8">
        <v>229000</v>
      </c>
      <c r="F8">
        <v>70</v>
      </c>
      <c r="G8">
        <v>15</v>
      </c>
    </row>
    <row r="9" spans="1:26">
      <c r="A9" t="s">
        <v>77</v>
      </c>
      <c r="B9" t="s">
        <v>33</v>
      </c>
      <c r="C9" t="s">
        <v>14</v>
      </c>
      <c r="D9">
        <v>72000</v>
      </c>
      <c r="E9">
        <v>129000</v>
      </c>
      <c r="F9">
        <v>95</v>
      </c>
      <c r="G9">
        <v>20</v>
      </c>
    </row>
    <row r="10" spans="1:26">
      <c r="A10" t="s">
        <v>57</v>
      </c>
      <c r="B10" t="s">
        <v>58</v>
      </c>
      <c r="C10" t="s">
        <v>14</v>
      </c>
      <c r="D10">
        <v>88000</v>
      </c>
      <c r="E10">
        <v>159000</v>
      </c>
      <c r="F10">
        <v>55</v>
      </c>
      <c r="G10">
        <v>12</v>
      </c>
    </row>
    <row r="11" spans="1:26">
      <c r="A11" t="s">
        <v>80</v>
      </c>
      <c r="B11" t="s">
        <v>81</v>
      </c>
      <c r="C11" t="s">
        <v>15</v>
      </c>
      <c r="D11">
        <v>28000</v>
      </c>
      <c r="E11">
        <v>59000</v>
      </c>
      <c r="F11">
        <v>180</v>
      </c>
      <c r="G11">
        <v>40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7"/>
  <sheetViews>
    <sheetView workbookViewId="0">
      <selection activeCell="J7" sqref="J7"/>
    </sheetView>
  </sheetViews>
  <sheetFormatPr defaultRowHeight="13.8"/>
  <cols>
    <col min="1" max="1" width="8.796875" bestFit="1" customWidth="1"/>
    <col min="2" max="4" width="12.69921875" bestFit="1" customWidth="1"/>
    <col min="5" max="5" width="2.8984375" bestFit="1" customWidth="1"/>
    <col min="6" max="6" width="3.8984375" bestFit="1" customWidth="1"/>
    <col min="7" max="7" width="6" bestFit="1" customWidth="1"/>
    <col min="8" max="8" width="10.19921875" bestFit="1" customWidth="1"/>
  </cols>
  <sheetData>
    <row r="1" spans="1:26" ht="19.2" customHeight="1">
      <c r="A1" s="7" t="s">
        <v>16</v>
      </c>
      <c r="B1" s="7" t="s">
        <v>6</v>
      </c>
      <c r="C1" s="7" t="s">
        <v>17</v>
      </c>
      <c r="D1" s="7" t="s">
        <v>18</v>
      </c>
      <c r="E1" s="7" t="s">
        <v>431</v>
      </c>
      <c r="F1" s="7" t="s">
        <v>11</v>
      </c>
      <c r="G1" s="7" t="s">
        <v>21</v>
      </c>
      <c r="H1" s="7" t="s">
        <v>432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5">
        <v>46023</v>
      </c>
      <c r="B2" s="3">
        <f>SUMIFS('Data Transaksi'!$L:$L,'Data Transaksi'!$A:$A,"&gt;="&amp;A2,'Data Transaksi'!$A:$A,"&lt;"&amp;EDATE(A2,1))</f>
        <v>25220000</v>
      </c>
      <c r="C2" s="3">
        <f>SUMIFS('Data Transaksi'!$M:$M,'Data Transaksi'!$A:$A,"&gt;="&amp;A2,'Data Transaksi'!$A:$A,"&lt;"&amp;EDATE(A2,1))</f>
        <v>14991000</v>
      </c>
      <c r="D2" s="3">
        <f t="shared" ref="D2:D7" si="0">B2-C2</f>
        <v>10229000</v>
      </c>
      <c r="E2" s="6">
        <f>COUNTIFS('Data Transaksi'!$A:$A,"&gt;="&amp;A2,'Data Transaksi'!$A:$A,"&lt;"&amp;EDATE(A2,1),'Data Transaksi'!$H:$H,"Selesai")</f>
        <v>53</v>
      </c>
      <c r="F2" s="6">
        <f>SUMIFS('Data Transaksi'!$I:$I,'Data Transaksi'!$A:$A,"&gt;="&amp;A2,'Data Transaksi'!$A:$A,"&lt;"&amp;EDATE(A2,1),'Data Transaksi'!$H:$H,"Selesai")</f>
        <v>145</v>
      </c>
      <c r="G2" s="4">
        <f t="shared" ref="G2:G7" si="1">IFERROR(D2/B2,0)</f>
        <v>0.4055908009516257</v>
      </c>
      <c r="H2" s="3">
        <f t="shared" ref="H2:H7" si="2">IFERROR(B2/E2,0)</f>
        <v>475849.05660377361</v>
      </c>
    </row>
    <row r="3" spans="1:26">
      <c r="A3" s="5">
        <v>46054</v>
      </c>
      <c r="B3" s="3">
        <f>SUMIFS('Data Transaksi'!$L:$L,'Data Transaksi'!$A:$A,"&gt;="&amp;A3,'Data Transaksi'!$A:$A,"&lt;"&amp;EDATE(A3,1))</f>
        <v>27384000</v>
      </c>
      <c r="C3" s="3">
        <f>SUMIFS('Data Transaksi'!$M:$M,'Data Transaksi'!$A:$A,"&gt;="&amp;A3,'Data Transaksi'!$A:$A,"&lt;"&amp;EDATE(A3,1))</f>
        <v>16010000</v>
      </c>
      <c r="D3" s="3">
        <f t="shared" si="0"/>
        <v>11374000</v>
      </c>
      <c r="E3" s="6">
        <f>COUNTIFS('Data Transaksi'!$A:$A,"&gt;="&amp;A3,'Data Transaksi'!$A:$A,"&lt;"&amp;EDATE(A3,1),'Data Transaksi'!$H:$H,"Selesai")</f>
        <v>60</v>
      </c>
      <c r="F3" s="6">
        <f>SUMIFS('Data Transaksi'!$I:$I,'Data Transaksi'!$A:$A,"&gt;="&amp;A3,'Data Transaksi'!$A:$A,"&lt;"&amp;EDATE(A3,1),'Data Transaksi'!$H:$H,"Selesai")</f>
        <v>182</v>
      </c>
      <c r="G3" s="4">
        <f t="shared" si="1"/>
        <v>0.41535203038270524</v>
      </c>
      <c r="H3" s="3">
        <f t="shared" si="2"/>
        <v>456400</v>
      </c>
    </row>
    <row r="4" spans="1:26">
      <c r="A4" s="5">
        <v>46082</v>
      </c>
      <c r="B4" s="3">
        <f>SUMIFS('Data Transaksi'!$L:$L,'Data Transaksi'!$A:$A,"&gt;="&amp;A4,'Data Transaksi'!$A:$A,"&lt;"&amp;EDATE(A4,1))</f>
        <v>31087000</v>
      </c>
      <c r="C4" s="3">
        <f>SUMIFS('Data Transaksi'!$M:$M,'Data Transaksi'!$A:$A,"&gt;="&amp;A4,'Data Transaksi'!$A:$A,"&lt;"&amp;EDATE(A4,1))</f>
        <v>18346000</v>
      </c>
      <c r="D4" s="3">
        <f t="shared" si="0"/>
        <v>12741000</v>
      </c>
      <c r="E4" s="6">
        <f>COUNTIFS('Data Transaksi'!$A:$A,"&gt;="&amp;A4,'Data Transaksi'!$A:$A,"&lt;"&amp;EDATE(A4,1),'Data Transaksi'!$H:$H,"Selesai")</f>
        <v>72</v>
      </c>
      <c r="F4" s="6">
        <f>SUMIFS('Data Transaksi'!$I:$I,'Data Transaksi'!$A:$A,"&gt;="&amp;A4,'Data Transaksi'!$A:$A,"&lt;"&amp;EDATE(A4,1),'Data Transaksi'!$H:$H,"Selesai")</f>
        <v>192</v>
      </c>
      <c r="G4" s="4">
        <f t="shared" si="1"/>
        <v>0.4098497764338791</v>
      </c>
      <c r="H4" s="3">
        <f>IFERROR(B4/E4,0)</f>
        <v>431763.88888888888</v>
      </c>
    </row>
    <row r="5" spans="1:26">
      <c r="A5" s="5">
        <v>46113</v>
      </c>
      <c r="B5" s="3">
        <f>SUMIFS('Data Transaksi'!$L:$L,'Data Transaksi'!$A:$A,"&gt;="&amp;A5,'Data Transaksi'!$A:$A,"&lt;"&amp;EDATE(A5,1))</f>
        <v>28834000</v>
      </c>
      <c r="C5" s="3">
        <f>SUMIFS('Data Transaksi'!$M:$M,'Data Transaksi'!$A:$A,"&gt;="&amp;A5,'Data Transaksi'!$A:$A,"&lt;"&amp;EDATE(A5,1))</f>
        <v>17151000</v>
      </c>
      <c r="D5" s="3">
        <f t="shared" si="0"/>
        <v>11683000</v>
      </c>
      <c r="E5" s="6">
        <f>COUNTIFS('Data Transaksi'!$A:$A,"&gt;="&amp;A5,'Data Transaksi'!$A:$A,"&lt;"&amp;EDATE(A5,1),'Data Transaksi'!$H:$H,"Selesai")</f>
        <v>63</v>
      </c>
      <c r="F5" s="6">
        <f>SUMIFS('Data Transaksi'!$I:$I,'Data Transaksi'!$A:$A,"&gt;="&amp;A5,'Data Transaksi'!$A:$A,"&lt;"&amp;EDATE(A5,1),'Data Transaksi'!$H:$H,"Selesai")</f>
        <v>197</v>
      </c>
      <c r="G5" s="4">
        <f t="shared" si="1"/>
        <v>0.40518138308940832</v>
      </c>
      <c r="H5" s="3">
        <f t="shared" si="2"/>
        <v>457682.5396825397</v>
      </c>
    </row>
    <row r="6" spans="1:26">
      <c r="A6" s="5">
        <v>46143</v>
      </c>
      <c r="B6" s="3">
        <f>SUMIFS('Data Transaksi'!$L:$L,'Data Transaksi'!$A:$A,"&gt;="&amp;A6,'Data Transaksi'!$A:$A,"&lt;"&amp;EDATE(A6,1))</f>
        <v>33830000</v>
      </c>
      <c r="C6" s="3">
        <f>SUMIFS('Data Transaksi'!$M:$M,'Data Transaksi'!$A:$A,"&gt;="&amp;A6,'Data Transaksi'!$A:$A,"&lt;"&amp;EDATE(A6,1))</f>
        <v>20070000</v>
      </c>
      <c r="D6" s="3">
        <f t="shared" si="0"/>
        <v>13760000</v>
      </c>
      <c r="E6" s="6">
        <f>COUNTIFS('Data Transaksi'!$A:$A,"&gt;="&amp;A6,'Data Transaksi'!$A:$A,"&lt;"&amp;EDATE(A6,1),'Data Transaksi'!$H:$H,"Selesai")</f>
        <v>71</v>
      </c>
      <c r="F6" s="6">
        <f>SUMIFS('Data Transaksi'!$I:$I,'Data Transaksi'!$A:$A,"&gt;="&amp;A6,'Data Transaksi'!$A:$A,"&lt;"&amp;EDATE(A6,1),'Data Transaksi'!$H:$H,"Selesai")</f>
        <v>209</v>
      </c>
      <c r="G6" s="4">
        <f t="shared" si="1"/>
        <v>0.40673958025421225</v>
      </c>
      <c r="H6" s="3">
        <f t="shared" si="2"/>
        <v>476478.87323943659</v>
      </c>
    </row>
    <row r="7" spans="1:26">
      <c r="A7" s="5">
        <v>46174</v>
      </c>
      <c r="B7" s="3">
        <f>SUMIFS('Data Transaksi'!$L:$L,'Data Transaksi'!$A:$A,"&gt;="&amp;A7,'Data Transaksi'!$A:$A,"&lt;"&amp;EDATE(A7,1))</f>
        <v>0</v>
      </c>
      <c r="C7" s="3">
        <f>SUMIFS('Data Transaksi'!$M:$M,'Data Transaksi'!$A:$A,"&gt;="&amp;A7,'Data Transaksi'!$A:$A,"&lt;"&amp;EDATE(A7,1))</f>
        <v>0</v>
      </c>
      <c r="D7" s="3">
        <f t="shared" si="0"/>
        <v>0</v>
      </c>
      <c r="E7" s="6">
        <f>COUNTIFS('Data Transaksi'!$A:$A,"&gt;="&amp;A7,'Data Transaksi'!$A:$A,"&lt;"&amp;EDATE(A7,1),'Data Transaksi'!$H:$H,"Selesai")</f>
        <v>0</v>
      </c>
      <c r="F7" s="6">
        <f>SUMIFS('Data Transaksi'!$I:$I,'Data Transaksi'!$A:$A,"&gt;="&amp;A7,'Data Transaksi'!$A:$A,"&lt;"&amp;EDATE(A7,1),'Data Transaksi'!$H:$H,"Selesai")</f>
        <v>0</v>
      </c>
      <c r="G7" s="4">
        <f t="shared" si="1"/>
        <v>0</v>
      </c>
      <c r="H7" s="3">
        <f t="shared" si="2"/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3"/>
  <sheetViews>
    <sheetView workbookViewId="0">
      <selection activeCell="C2" sqref="C2"/>
    </sheetView>
  </sheetViews>
  <sheetFormatPr defaultRowHeight="13.8"/>
  <cols>
    <col min="1" max="1" width="11.59765625" customWidth="1"/>
    <col min="2" max="2" width="13.09765625" customWidth="1"/>
    <col min="3" max="3" width="12.3984375" customWidth="1"/>
    <col min="4" max="4" width="7.5" customWidth="1"/>
    <col min="5" max="5" width="9.19921875" customWidth="1"/>
  </cols>
  <sheetData>
    <row r="1" spans="1:26" ht="19.2" customHeight="1">
      <c r="A1" s="7" t="s">
        <v>5</v>
      </c>
      <c r="B1" s="7" t="s">
        <v>433</v>
      </c>
      <c r="C1" s="7" t="s">
        <v>434</v>
      </c>
      <c r="D1" s="7" t="s">
        <v>39</v>
      </c>
      <c r="E1" s="7" t="s">
        <v>16</v>
      </c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t="s">
        <v>8</v>
      </c>
      <c r="B2" t="s">
        <v>63</v>
      </c>
      <c r="C2" t="s">
        <v>48</v>
      </c>
      <c r="D2" t="s">
        <v>73</v>
      </c>
      <c r="E2" t="s">
        <v>435</v>
      </c>
    </row>
    <row r="3" spans="1:26">
      <c r="A3" t="s">
        <v>9</v>
      </c>
      <c r="B3" t="s">
        <v>54</v>
      </c>
      <c r="C3" t="s">
        <v>55</v>
      </c>
      <c r="D3" t="s">
        <v>70</v>
      </c>
      <c r="E3" t="s">
        <v>436</v>
      </c>
    </row>
    <row r="4" spans="1:26">
      <c r="A4" t="s">
        <v>13</v>
      </c>
      <c r="B4" t="s">
        <v>51</v>
      </c>
      <c r="C4" t="s">
        <v>95</v>
      </c>
      <c r="D4" t="s">
        <v>61</v>
      </c>
      <c r="E4" t="s">
        <v>437</v>
      </c>
    </row>
    <row r="5" spans="1:26">
      <c r="A5" t="s">
        <v>14</v>
      </c>
      <c r="B5" t="s">
        <v>46</v>
      </c>
      <c r="D5" t="s">
        <v>59</v>
      </c>
      <c r="E5" t="s">
        <v>438</v>
      </c>
    </row>
    <row r="6" spans="1:26">
      <c r="A6" t="s">
        <v>15</v>
      </c>
      <c r="D6" t="s">
        <v>47</v>
      </c>
      <c r="E6" t="s">
        <v>439</v>
      </c>
    </row>
    <row r="7" spans="1:26">
      <c r="D7" t="s">
        <v>52</v>
      </c>
      <c r="E7" t="s">
        <v>440</v>
      </c>
    </row>
    <row r="8" spans="1:26">
      <c r="E8" t="s">
        <v>441</v>
      </c>
    </row>
    <row r="9" spans="1:26">
      <c r="E9" t="s">
        <v>442</v>
      </c>
    </row>
    <row r="10" spans="1:26">
      <c r="E10" t="s">
        <v>443</v>
      </c>
    </row>
    <row r="11" spans="1:26">
      <c r="E11" t="s">
        <v>444</v>
      </c>
    </row>
    <row r="12" spans="1:26">
      <c r="E12" t="s">
        <v>445</v>
      </c>
    </row>
    <row r="13" spans="1:26">
      <c r="E13" t="s">
        <v>446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8"/>
  <sheetViews>
    <sheetView tabSelected="1" workbookViewId="0">
      <selection activeCell="B11" sqref="B11"/>
    </sheetView>
  </sheetViews>
  <sheetFormatPr defaultRowHeight="13.8"/>
  <cols>
    <col min="1" max="1" width="56" customWidth="1"/>
    <col min="2" max="2" width="90" customWidth="1"/>
  </cols>
  <sheetData>
    <row r="1" spans="1:26" ht="17.399999999999999">
      <c r="A1" s="24" t="s">
        <v>447</v>
      </c>
      <c r="B1" s="25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>
      <c r="A2" s="11" t="s">
        <v>448</v>
      </c>
      <c r="B2" t="s">
        <v>449</v>
      </c>
    </row>
    <row r="3" spans="1:26">
      <c r="A3" s="11" t="s">
        <v>450</v>
      </c>
      <c r="B3" t="s">
        <v>451</v>
      </c>
    </row>
    <row r="4" spans="1:26">
      <c r="A4" s="11" t="s">
        <v>452</v>
      </c>
      <c r="B4" t="s">
        <v>453</v>
      </c>
    </row>
    <row r="5" spans="1:26">
      <c r="A5" s="11" t="s">
        <v>454</v>
      </c>
      <c r="B5" t="s">
        <v>455</v>
      </c>
    </row>
    <row r="6" spans="1:26">
      <c r="A6" s="11" t="s">
        <v>456</v>
      </c>
      <c r="B6" t="s">
        <v>457</v>
      </c>
    </row>
    <row r="7" spans="1:26">
      <c r="A7" s="11" t="s">
        <v>458</v>
      </c>
      <c r="B7" t="s">
        <v>459</v>
      </c>
    </row>
    <row r="8" spans="1:26">
      <c r="A8" s="11" t="s">
        <v>460</v>
      </c>
      <c r="B8" t="s">
        <v>461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Dashboard</vt:lpstr>
      <vt:lpstr>Data Transaksi</vt:lpstr>
      <vt:lpstr>Produk</vt:lpstr>
      <vt:lpstr>Ringkasan Bulanan</vt:lpstr>
      <vt:lpstr>Referensi</vt:lpstr>
      <vt:lpstr>README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FATIH</cp:lastModifiedBy>
  <dcterms:modified xsi:type="dcterms:W3CDTF">2026-05-21T13:31:02Z</dcterms:modified>
</cp:coreProperties>
</file>